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3" activeTab="9"/>
  </bookViews>
  <sheets>
    <sheet name="FORMAT-I" sheetId="1" r:id="rId1"/>
    <sheet name="FORMAT-II" sheetId="2" r:id="rId2"/>
    <sheet name="FORMAT-III" sheetId="3" r:id="rId3"/>
    <sheet name="FORMAT IV" sheetId="4" r:id="rId4"/>
    <sheet name="FORMAT-V" sheetId="5" r:id="rId5"/>
    <sheet name="Annnexure 6" sheetId="6" r:id="rId6"/>
    <sheet name="ANNEX-6.1" sheetId="7" r:id="rId7"/>
    <sheet name="ANNEX-6.2" sheetId="8" r:id="rId8"/>
    <sheet name="ANNEX-6.3" sheetId="9" r:id="rId9"/>
    <sheet name="ANNEX-6.4" sheetId="10" r:id="rId10"/>
  </sheets>
  <definedNames>
    <definedName name="_xlnm.Print_Area" localSheetId="0">'FORMAT-I'!$A$1:$J$11</definedName>
  </definedNames>
  <calcPr calcId="124519"/>
</workbook>
</file>

<file path=xl/calcChain.xml><?xml version="1.0" encoding="utf-8"?>
<calcChain xmlns="http://schemas.openxmlformats.org/spreadsheetml/2006/main">
  <c r="R7" i="5"/>
  <c r="P7"/>
  <c r="N7"/>
  <c r="L7"/>
  <c r="J7"/>
  <c r="H7"/>
  <c r="F7"/>
  <c r="D7"/>
  <c r="R6"/>
  <c r="P6"/>
  <c r="N6"/>
  <c r="L6"/>
  <c r="J6"/>
  <c r="H6"/>
  <c r="F6"/>
  <c r="D6"/>
  <c r="I6" i="4"/>
  <c r="I7"/>
  <c r="I8"/>
  <c r="I9"/>
  <c r="I10"/>
  <c r="I11"/>
  <c r="I12"/>
  <c r="I5"/>
  <c r="C6"/>
  <c r="C7"/>
  <c r="C8"/>
  <c r="C9"/>
  <c r="C10"/>
  <c r="C11"/>
  <c r="C12"/>
  <c r="C5"/>
  <c r="O6" i="3"/>
  <c r="O7"/>
  <c r="O8"/>
  <c r="O9"/>
  <c r="O10"/>
  <c r="O11"/>
  <c r="O12"/>
  <c r="O5"/>
  <c r="N6"/>
  <c r="N7"/>
  <c r="N8"/>
  <c r="N9"/>
  <c r="N10"/>
  <c r="N11"/>
  <c r="N12"/>
  <c r="N5"/>
  <c r="G6"/>
  <c r="G7"/>
  <c r="G8"/>
  <c r="G9"/>
  <c r="G10"/>
  <c r="G11"/>
  <c r="G12"/>
  <c r="G5"/>
  <c r="H5" i="1"/>
  <c r="H6"/>
  <c r="H7"/>
  <c r="H8"/>
  <c r="H9"/>
  <c r="H10"/>
  <c r="H4"/>
  <c r="R5"/>
  <c r="R6"/>
  <c r="R7"/>
  <c r="R8"/>
  <c r="R9"/>
  <c r="R10"/>
  <c r="R4"/>
  <c r="G5"/>
  <c r="G6"/>
  <c r="G7"/>
  <c r="G8"/>
  <c r="G9"/>
  <c r="G10"/>
  <c r="G4"/>
  <c r="Q5"/>
  <c r="Q6"/>
  <c r="Q7"/>
  <c r="Q8"/>
  <c r="Q9"/>
  <c r="Q10"/>
  <c r="Q4"/>
  <c r="P5"/>
  <c r="P6"/>
  <c r="P7"/>
  <c r="P8"/>
  <c r="P9"/>
  <c r="P10"/>
  <c r="P4"/>
  <c r="H6" i="4"/>
  <c r="H7"/>
  <c r="H8"/>
  <c r="H9"/>
  <c r="H10"/>
  <c r="H11"/>
  <c r="H12"/>
  <c r="H5"/>
  <c r="B11" l="1"/>
  <c r="B10"/>
  <c r="B9"/>
  <c r="B8"/>
  <c r="B7"/>
  <c r="B6"/>
  <c r="B5"/>
  <c r="B12" s="1"/>
  <c r="F11" i="3"/>
  <c r="F10"/>
  <c r="F9"/>
  <c r="F8"/>
  <c r="F7"/>
  <c r="F6"/>
  <c r="F5"/>
  <c r="F12"/>
  <c r="E12"/>
  <c r="M4" i="1"/>
  <c r="O4" s="1"/>
  <c r="M5"/>
  <c r="O5" s="1"/>
  <c r="M6"/>
  <c r="O6" s="1"/>
  <c r="M7"/>
  <c r="O7" s="1"/>
  <c r="M8"/>
  <c r="O8" s="1"/>
  <c r="M9"/>
  <c r="O9" s="1"/>
  <c r="M10"/>
  <c r="O10" s="1"/>
</calcChain>
</file>

<file path=xl/sharedStrings.xml><?xml version="1.0" encoding="utf-8"?>
<sst xmlns="http://schemas.openxmlformats.org/spreadsheetml/2006/main" count="1063" uniqueCount="272">
  <si>
    <r>
      <t>I.</t>
    </r>
    <r>
      <rPr>
        <b/>
        <sz val="14"/>
        <color rgb="FF000000"/>
        <rFont val="Arial Narrow"/>
        <family val="2"/>
      </rPr>
      <t xml:space="preserve">Slum-wise Intervention strategies for Tenable Slums </t>
    </r>
  </si>
  <si>
    <t xml:space="preserve">Name of the Slum </t>
  </si>
  <si>
    <t xml:space="preserve">Area of the Slum* in  ha </t>
  </si>
  <si>
    <t xml:space="preserve">Total No. of Slum HHs as per  USHA </t>
  </si>
  <si>
    <t>Whether ‘in-situ’ redevelopment with Private Participation</t>
  </si>
  <si>
    <t xml:space="preserve">Eligible Slum Households </t>
  </si>
  <si>
    <t xml:space="preserve">Required Area  for in-situ Redevelopment in Sq.mts </t>
  </si>
  <si>
    <t xml:space="preserve">FSI/FAR </t>
  </si>
  <si>
    <t xml:space="preserve">Name of other slum if proposed for resettlement in this slum </t>
  </si>
  <si>
    <t xml:space="preserve">Proposed Year of Intervention </t>
  </si>
  <si>
    <t xml:space="preserve">Existing </t>
  </si>
  <si>
    <t xml:space="preserve">Proposed </t>
  </si>
  <si>
    <t>Jangal Para-1(S.C.-001)</t>
  </si>
  <si>
    <t>Kamatpara-N(S.C.-002)</t>
  </si>
  <si>
    <t>Maszidpara-N(S.C.003)</t>
  </si>
  <si>
    <t>Bidyasagar Pally-N(S.C.004)</t>
  </si>
  <si>
    <t>Baghajatin Coloney-II-N(S.C.005)</t>
  </si>
  <si>
    <t>Vivekananda Para-II-N(S.C.006)</t>
  </si>
  <si>
    <t>Sarada Pally-N(S.C.007)</t>
  </si>
  <si>
    <t>Hospital Para(Adhikary Goli)-N(S.C.008)</t>
  </si>
  <si>
    <t>Pakhadharartari-N(S.C.009)</t>
  </si>
  <si>
    <t>Hathat Coloney-N(S.C.010)</t>
  </si>
  <si>
    <t>Ghoshpara-N(S.C.011)</t>
  </si>
  <si>
    <t>Natunpara-II-N(S.C.012)</t>
  </si>
  <si>
    <t>Srinagar Coloney-I-N(S.C.013)</t>
  </si>
  <si>
    <t>Saoratala-N(S.C.014)</t>
  </si>
  <si>
    <t>Gobinda Pally-N(S.C.015)</t>
  </si>
  <si>
    <t>Roypara-V-N(S.C.016)</t>
  </si>
  <si>
    <t>Lal School Para(S.C.017)</t>
  </si>
  <si>
    <t>College Para-I(S.C.018)</t>
  </si>
  <si>
    <t>College Para-II(S.C.019)</t>
  </si>
  <si>
    <t>Banbhasa Coloney(S.C.020)</t>
  </si>
  <si>
    <t>Chkladanga(S.C.021)</t>
  </si>
  <si>
    <t>Zillaparisad Coloney-I(S.C.022)</t>
  </si>
  <si>
    <t>Zillaparisad Coloney-II(S.C.023)</t>
  </si>
  <si>
    <t>Jangal Para-II(S.C.024)</t>
  </si>
  <si>
    <t>Bhowal Para-I(S.C.025)</t>
  </si>
  <si>
    <t>Bhowal Para-II(S.C.026)</t>
  </si>
  <si>
    <t>Beguntari(S.C.027)</t>
  </si>
  <si>
    <t>Roypara-I(S.C.028)</t>
  </si>
  <si>
    <t>Roypara-II(S.C.029)</t>
  </si>
  <si>
    <t>Barman Para-I(S.C.030)</t>
  </si>
  <si>
    <t>Barman Para-II(S.C.031)</t>
  </si>
  <si>
    <t>Netaji Para Subhas Pally-Battala(S.C.032)</t>
  </si>
  <si>
    <t>Netaji Para(S.C.033)</t>
  </si>
  <si>
    <t>Mill Para(S.C.034)</t>
  </si>
  <si>
    <t>Bamni Bridge(S.C.035)</t>
  </si>
  <si>
    <t>Panchanan Pally(S.C.036)</t>
  </si>
  <si>
    <t>Danga Para(S.C.037)</t>
  </si>
  <si>
    <t>Loknath Pally(S.C.038)</t>
  </si>
  <si>
    <t>Baghajatin Coloney-I(S.C.039)</t>
  </si>
  <si>
    <t>Madhya Para(S.C.040)</t>
  </si>
  <si>
    <t>Vivekananda Para-I(S.C.041)</t>
  </si>
  <si>
    <t>Vivekananda Para-III(S.C.042)</t>
  </si>
  <si>
    <t>Vivekananda Para-IV(S.C.043)</t>
  </si>
  <si>
    <t>Cinema Hall Para-I(S.C.044)</t>
  </si>
  <si>
    <t>Cinema Hall Para-II(S.C.045)</t>
  </si>
  <si>
    <t>Palpara(S.C.046)</t>
  </si>
  <si>
    <t>Roypara(S.C.047)</t>
  </si>
  <si>
    <t>Master Para(S.C.048)</t>
  </si>
  <si>
    <t>Registry Office Para-Arabinda Pally(S.C.049)</t>
  </si>
  <si>
    <t>Hospital Para(Kargil)(S.C.050)</t>
  </si>
  <si>
    <t>Hospital Para(Tepur Goli)(S.C.051)</t>
  </si>
  <si>
    <t>Hospital Para(Santi Nagar)(S.C.052)</t>
  </si>
  <si>
    <t>Hospital Para(Bhandani)(S.C.053)</t>
  </si>
  <si>
    <t>Hospital Para(Radha Para)(S.C.054)</t>
  </si>
  <si>
    <t>Promodnagar East(S.C.055)</t>
  </si>
  <si>
    <t>Promodnagar West(S.C.056)</t>
  </si>
  <si>
    <t>Kauya Coloney(S.C.057)</t>
  </si>
  <si>
    <t>Madhya Para(S.C.058)</t>
  </si>
  <si>
    <t>Dhantala(S.C.059)</t>
  </si>
  <si>
    <t>Kekertari(S.C.060)</t>
  </si>
  <si>
    <t>Das Para(S.C.061)</t>
  </si>
  <si>
    <t>BDO Para(S.C.062)</t>
  </si>
  <si>
    <t>Pouro Office Para(S.C.063)</t>
  </si>
  <si>
    <t>BDO Office Para(S.C.064)</t>
  </si>
  <si>
    <t>Das Para-I(S.C.065)</t>
  </si>
  <si>
    <t>Das Para-II(S.C.066)</t>
  </si>
  <si>
    <t>Luthan Coloney(S.C.067)</t>
  </si>
  <si>
    <t>Desbandhu Para(S.C.068)</t>
  </si>
  <si>
    <t>Ghosh Para(S.C.069)</t>
  </si>
  <si>
    <t>Natun Para(S.C.070)</t>
  </si>
  <si>
    <t>Ghosh Para-Satsangha Para(S.C.071)</t>
  </si>
  <si>
    <t>Satsangha Para(S.C.072)</t>
  </si>
  <si>
    <t>Natun Para-I(S.C.073)</t>
  </si>
  <si>
    <t>Thana Para(S.C.074)</t>
  </si>
  <si>
    <t>Rabinnagar-I(S.C.075)</t>
  </si>
  <si>
    <t>Rabinnagar-II(S.C.076)</t>
  </si>
  <si>
    <t>Srinagar Coloney-II(S.C.077)</t>
  </si>
  <si>
    <t>Mahakalpara(S.C.078)</t>
  </si>
  <si>
    <t>Netaji Para(S.C.079)</t>
  </si>
  <si>
    <t>Khalpara-I(S.C.080)</t>
  </si>
  <si>
    <t>Khalpara-II(S.C.081)</t>
  </si>
  <si>
    <t>Barman Para(S.C.082)</t>
  </si>
  <si>
    <t>Paul Para(S.C.083)</t>
  </si>
  <si>
    <t>Radhanagar-B(S.C.084)</t>
  </si>
  <si>
    <t>Roypara(S.C.085)</t>
  </si>
  <si>
    <t>Choukidertari-I(S.C.086)</t>
  </si>
  <si>
    <t>Choukidertari-II(S.C.087)</t>
  </si>
  <si>
    <t>Sarat Pally-I(S.C.088)</t>
  </si>
  <si>
    <t>Sarat Pally-II(S.C.089)</t>
  </si>
  <si>
    <t>Supari Bagan(S.C.090)</t>
  </si>
  <si>
    <t>Roypara-I(S.C.091)</t>
  </si>
  <si>
    <t>Roypara-II(S.C.092)</t>
  </si>
  <si>
    <t>Roypara-III(S.C.093)</t>
  </si>
  <si>
    <t>Roypara-IV(S.C.094)</t>
  </si>
  <si>
    <t>Barman Para-II(S.C.095)</t>
  </si>
  <si>
    <t>Barman Para-III(S.C.096)</t>
  </si>
  <si>
    <t>Roypara-VI(S.C.097)</t>
  </si>
  <si>
    <t>Note: * Data as per USHA Survey</t>
  </si>
  <si>
    <t>No</t>
  </si>
  <si>
    <t>NA</t>
  </si>
  <si>
    <t>SqM</t>
  </si>
  <si>
    <t>SqKm</t>
  </si>
  <si>
    <t>Hct</t>
  </si>
  <si>
    <t xml:space="preserve">II. Slum-wise Intervention strategies for Untenable Slums </t>
  </si>
  <si>
    <r>
      <t>Note:  Include  both Un Tenable and Non PPP slums list here</t>
    </r>
    <r>
      <rPr>
        <b/>
        <sz val="14"/>
        <color rgb="FF000000"/>
        <rFont val="Arial Narrow"/>
        <family val="2"/>
      </rPr>
      <t xml:space="preserve"> </t>
    </r>
  </si>
  <si>
    <r>
      <t>Name of the Slum</t>
    </r>
    <r>
      <rPr>
        <b/>
        <sz val="14"/>
        <color rgb="FF000000"/>
        <rFont val="Arial Narrow"/>
        <family val="2"/>
      </rPr>
      <t xml:space="preserve"> </t>
    </r>
  </si>
  <si>
    <r>
      <t>*Area of the Slum in sq. mtrs</t>
    </r>
    <r>
      <rPr>
        <b/>
        <sz val="14"/>
        <color rgb="FF000000"/>
        <rFont val="Arial Narrow"/>
        <family val="2"/>
      </rPr>
      <t xml:space="preserve"> </t>
    </r>
  </si>
  <si>
    <r>
      <t>Total No. of Slum Households as per USHA</t>
    </r>
    <r>
      <rPr>
        <b/>
        <sz val="14"/>
        <color rgb="FF000000"/>
        <rFont val="Arial Narrow"/>
        <family val="2"/>
      </rPr>
      <t xml:space="preserve"> </t>
    </r>
  </si>
  <si>
    <r>
      <t>Proposed Year of Intervention</t>
    </r>
    <r>
      <rPr>
        <b/>
        <sz val="14"/>
        <color rgb="FF000000"/>
        <rFont val="Arial Narrow"/>
        <family val="2"/>
      </rPr>
      <t xml:space="preserve"> </t>
    </r>
  </si>
  <si>
    <t xml:space="preserve">Beneficiary Led Construction </t>
  </si>
  <si>
    <t>Note: * Data As per USHA</t>
  </si>
  <si>
    <t xml:space="preserve">   ** As per Field Survey</t>
  </si>
  <si>
    <t>III. Year-wise Proposed Interventions in Slums</t>
  </si>
  <si>
    <r>
      <t>Year</t>
    </r>
    <r>
      <rPr>
        <b/>
        <sz val="14"/>
        <color rgb="FF000000"/>
        <rFont val="Arial Narrow"/>
        <family val="2"/>
      </rPr>
      <t xml:space="preserve"> </t>
    </r>
  </si>
  <si>
    <t xml:space="preserve">Number of  Beneficiaries and Central Assistance Required (Rs. in Crores) </t>
  </si>
  <si>
    <r>
      <t>Redevelopment thru Private Partner Participation</t>
    </r>
    <r>
      <rPr>
        <b/>
        <sz val="14"/>
        <color rgb="FF000000"/>
        <rFont val="Arial Narrow"/>
        <family val="2"/>
      </rPr>
      <t xml:space="preserve"> </t>
    </r>
  </si>
  <si>
    <r>
      <t>Beneficiary-led Construction</t>
    </r>
    <r>
      <rPr>
        <b/>
        <sz val="14"/>
        <color rgb="FF000000"/>
        <rFont val="Arial Narrow"/>
        <family val="2"/>
      </rPr>
      <t xml:space="preserve"> </t>
    </r>
  </si>
  <si>
    <r>
      <t>Credit Linked Subsidy</t>
    </r>
    <r>
      <rPr>
        <b/>
        <sz val="14"/>
        <color rgb="FF000000"/>
        <rFont val="Arial Narrow"/>
        <family val="2"/>
      </rPr>
      <t xml:space="preserve"> </t>
    </r>
  </si>
  <si>
    <r>
      <t>Affordable Housing in Partnership</t>
    </r>
    <r>
      <rPr>
        <b/>
        <sz val="14"/>
        <color rgb="FF000000"/>
        <rFont val="Arial Narrow"/>
        <family val="2"/>
      </rPr>
      <t xml:space="preserve"> </t>
    </r>
  </si>
  <si>
    <r>
      <t>Total</t>
    </r>
    <r>
      <rPr>
        <b/>
        <sz val="14"/>
        <color rgb="FF000000"/>
        <rFont val="Arial Narrow"/>
        <family val="2"/>
      </rPr>
      <t xml:space="preserve"> </t>
    </r>
  </si>
  <si>
    <t xml:space="preserve">2015-16 </t>
  </si>
  <si>
    <t xml:space="preserve">2016-17 </t>
  </si>
  <si>
    <t xml:space="preserve">2017-18 </t>
  </si>
  <si>
    <t xml:space="preserve">2018-19 </t>
  </si>
  <si>
    <t xml:space="preserve">2019-20 </t>
  </si>
  <si>
    <t xml:space="preserve">2020-21 </t>
  </si>
  <si>
    <t xml:space="preserve">2021-22 </t>
  </si>
  <si>
    <t xml:space="preserve">Total </t>
  </si>
  <si>
    <t>NIL</t>
  </si>
  <si>
    <r>
      <t>No. of Slums</t>
    </r>
    <r>
      <rPr>
        <b/>
        <sz val="9"/>
        <color rgb="FF000000"/>
        <rFont val="Arial Narrow"/>
        <family val="2"/>
      </rPr>
      <t xml:space="preserve"> </t>
    </r>
  </si>
  <si>
    <r>
      <t>No. of Beneficiaries</t>
    </r>
    <r>
      <rPr>
        <b/>
        <sz val="9"/>
        <color rgb="FF000000"/>
        <rFont val="Arial Narrow"/>
        <family val="2"/>
      </rPr>
      <t xml:space="preserve"> </t>
    </r>
  </si>
  <si>
    <r>
      <t xml:space="preserve">Amount </t>
    </r>
    <r>
      <rPr>
        <b/>
        <sz val="9"/>
        <color rgb="FF000000"/>
        <rFont val="Arial Narrow"/>
        <family val="2"/>
      </rPr>
      <t xml:space="preserve"> </t>
    </r>
  </si>
  <si>
    <r>
      <t>Amount</t>
    </r>
    <r>
      <rPr>
        <b/>
        <sz val="9"/>
        <color rgb="FF000000"/>
        <rFont val="Arial Narrow"/>
        <family val="2"/>
      </rPr>
      <t xml:space="preserve"> </t>
    </r>
  </si>
  <si>
    <r>
      <t>Proposed Development Strategy</t>
    </r>
    <r>
      <rPr>
        <b/>
        <sz val="11"/>
        <color rgb="FF000000"/>
        <rFont val="Arial Narrow"/>
        <family val="2"/>
      </rPr>
      <t xml:space="preserve"> </t>
    </r>
  </si>
  <si>
    <r>
      <t>i. Affordable Housing Project (AHP)</t>
    </r>
    <r>
      <rPr>
        <b/>
        <sz val="11"/>
        <color rgb="FF000000"/>
        <rFont val="Arial Narrow"/>
        <family val="2"/>
      </rPr>
      <t xml:space="preserve"> </t>
    </r>
  </si>
  <si>
    <r>
      <t>ii.Credit Linked Subsidy Scheme (CLSS)</t>
    </r>
    <r>
      <rPr>
        <b/>
        <sz val="11"/>
        <color rgb="FF000000"/>
        <rFont val="Arial Narrow"/>
        <family val="2"/>
      </rPr>
      <t xml:space="preserve"> </t>
    </r>
  </si>
  <si>
    <r>
      <t>iii.Beneficiary Led Construction</t>
    </r>
    <r>
      <rPr>
        <b/>
        <sz val="11"/>
        <color rgb="FF000000"/>
        <rFont val="Arial Narrow"/>
        <family val="2"/>
      </rPr>
      <t xml:space="preserve"> </t>
    </r>
  </si>
  <si>
    <r>
      <t>iv.Clubbing with other Tenable Slums**</t>
    </r>
    <r>
      <rPr>
        <b/>
        <sz val="11"/>
        <color rgb="FF000000"/>
        <rFont val="Arial Narrow"/>
        <family val="2"/>
      </rPr>
      <t xml:space="preserve"> </t>
    </r>
  </si>
  <si>
    <t xml:space="preserve">IV. Year-wise Proposed Interventions for Other Urban Poor based on demand survey </t>
  </si>
  <si>
    <t xml:space="preserve">Year </t>
  </si>
  <si>
    <t xml:space="preserve">Beneficiary-led Construction </t>
  </si>
  <si>
    <t xml:space="preserve">Credit Linked Subsidy </t>
  </si>
  <si>
    <t xml:space="preserve">Affordable Housing in Partnership </t>
  </si>
  <si>
    <t xml:space="preserve">No. of Beneficiaries </t>
  </si>
  <si>
    <t xml:space="preserve">Amount </t>
  </si>
  <si>
    <t xml:space="preserve">  </t>
  </si>
  <si>
    <t xml:space="preserve">V. Year-wise targets under different components  </t>
  </si>
  <si>
    <t xml:space="preserve">Interventions </t>
  </si>
  <si>
    <t xml:space="preserve">No. </t>
  </si>
  <si>
    <t xml:space="preserve">Redevelopment through Private Participation </t>
  </si>
  <si>
    <t xml:space="preserve">Slums </t>
  </si>
  <si>
    <t xml:space="preserve">Subsidy for beneficiary-led/ improvement of existing house </t>
  </si>
  <si>
    <t xml:space="preserve">Non-Slums </t>
  </si>
  <si>
    <t xml:space="preserve">Credit linked subsidy to individual beneficiaries </t>
  </si>
  <si>
    <t xml:space="preserve">Affordable Housing in Partnership (AHP) </t>
  </si>
  <si>
    <t xml:space="preserve">Signature </t>
  </si>
  <si>
    <t>State Level Nodal Officer</t>
  </si>
  <si>
    <t>Secretary/Principal Secretary, Concerned Department)</t>
  </si>
  <si>
    <t>Annexure 6</t>
  </si>
  <si>
    <t>Note:  * The year preceding to the year of this AIP</t>
  </si>
  <si>
    <t xml:space="preserve">          ** The year for which Annual Implementation Plan has been prepared</t>
  </si>
  <si>
    <t>(Para 8.6 &amp; Para 14.4 of the Guidelines)</t>
  </si>
  <si>
    <r>
      <t>Admissible Components</t>
    </r>
    <r>
      <rPr>
        <b/>
        <sz val="11"/>
        <color rgb="FF000000"/>
        <rFont val="Arial Narrow"/>
        <family val="2"/>
      </rPr>
      <t xml:space="preserve"> </t>
    </r>
  </si>
  <si>
    <r>
      <t>Target for Year*</t>
    </r>
    <r>
      <rPr>
        <b/>
        <sz val="11"/>
        <color rgb="FF000000"/>
        <rFont val="Arial Narrow"/>
        <family val="2"/>
      </rPr>
      <t xml:space="preserve"> </t>
    </r>
  </si>
  <si>
    <r>
      <t>Achievement for Year*</t>
    </r>
    <r>
      <rPr>
        <b/>
        <sz val="11"/>
        <color rgb="FF000000"/>
        <rFont val="Arial Narrow"/>
        <family val="2"/>
      </rPr>
      <t xml:space="preserve"> </t>
    </r>
  </si>
  <si>
    <r>
      <t>Target for Year**</t>
    </r>
    <r>
      <rPr>
        <b/>
        <sz val="11"/>
        <color rgb="FF000000"/>
        <rFont val="Arial Narrow"/>
        <family val="2"/>
      </rPr>
      <t xml:space="preserve"> </t>
    </r>
  </si>
  <si>
    <r>
      <t>Remaining Targets as per HFAPoA</t>
    </r>
    <r>
      <rPr>
        <b/>
        <sz val="11"/>
        <color rgb="FF000000"/>
        <rFont val="Arial Narrow"/>
        <family val="2"/>
      </rPr>
      <t xml:space="preserve"> </t>
    </r>
  </si>
  <si>
    <r>
      <t>A.   Beneficiary-led Construction</t>
    </r>
    <r>
      <rPr>
        <b/>
        <sz val="11"/>
        <color rgb="FF000000"/>
        <rFont val="Arial Narrow"/>
        <family val="2"/>
      </rPr>
      <t xml:space="preserve"> </t>
    </r>
  </si>
  <si>
    <r>
      <t> </t>
    </r>
    <r>
      <rPr>
        <b/>
        <sz val="11"/>
        <color rgb="FF000000"/>
        <rFont val="Arial Narrow"/>
        <family val="2"/>
      </rPr>
      <t xml:space="preserve"> </t>
    </r>
  </si>
  <si>
    <r>
      <t>·       New Houses</t>
    </r>
    <r>
      <rPr>
        <sz val="11"/>
        <color rgb="FF000000"/>
        <rFont val="Arial Narrow"/>
        <family val="2"/>
      </rPr>
      <t xml:space="preserve"> </t>
    </r>
  </si>
  <si>
    <r>
      <t>·       Enhancement</t>
    </r>
    <r>
      <rPr>
        <sz val="11"/>
        <color rgb="FF000000"/>
        <rFont val="Arial Narrow"/>
        <family val="2"/>
      </rPr>
      <t xml:space="preserve"> </t>
    </r>
  </si>
  <si>
    <r>
      <t>·       Sub Total (A)</t>
    </r>
    <r>
      <rPr>
        <sz val="11"/>
        <color rgb="FF000000"/>
        <rFont val="Arial Narrow"/>
        <family val="2"/>
      </rPr>
      <t xml:space="preserve"> </t>
    </r>
  </si>
  <si>
    <r>
      <t>B.   In-Situ Slum Rehabilitation with Participation of Private Sector</t>
    </r>
    <r>
      <rPr>
        <b/>
        <sz val="11"/>
        <color rgb="FF000000"/>
        <rFont val="Arial Narrow"/>
        <family val="2"/>
      </rPr>
      <t xml:space="preserve"> </t>
    </r>
  </si>
  <si>
    <r>
      <t>·       Number of Slums</t>
    </r>
    <r>
      <rPr>
        <sz val="11"/>
        <color rgb="FF000000"/>
        <rFont val="Arial Narrow"/>
        <family val="2"/>
      </rPr>
      <t xml:space="preserve"> </t>
    </r>
  </si>
  <si>
    <r>
      <t>·       Number of Households (B)</t>
    </r>
    <r>
      <rPr>
        <sz val="11"/>
        <color rgb="FF000000"/>
        <rFont val="Arial Narrow"/>
        <family val="2"/>
      </rPr>
      <t xml:space="preserve"> </t>
    </r>
  </si>
  <si>
    <r>
      <t>C.    Affordable Housing in Partnership (EWS Category) (C)</t>
    </r>
    <r>
      <rPr>
        <b/>
        <sz val="11"/>
        <color rgb="FF000000"/>
        <rFont val="Arial Narrow"/>
        <family val="2"/>
      </rPr>
      <t xml:space="preserve"> </t>
    </r>
  </si>
  <si>
    <r>
      <t>D.   Credit linked subsidy</t>
    </r>
    <r>
      <rPr>
        <b/>
        <sz val="11"/>
        <color rgb="FF000000"/>
        <rFont val="Arial Narrow"/>
        <family val="2"/>
      </rPr>
      <t xml:space="preserve"> </t>
    </r>
  </si>
  <si>
    <r>
      <t>·       EWS Households</t>
    </r>
    <r>
      <rPr>
        <sz val="11"/>
        <color rgb="FF000000"/>
        <rFont val="Arial Narrow"/>
        <family val="2"/>
      </rPr>
      <t xml:space="preserve"> </t>
    </r>
  </si>
  <si>
    <r>
      <t>·       LIG Households</t>
    </r>
    <r>
      <rPr>
        <sz val="11"/>
        <color rgb="FF000000"/>
        <rFont val="Arial Narrow"/>
        <family val="2"/>
      </rPr>
      <t xml:space="preserve"> </t>
    </r>
  </si>
  <si>
    <r>
      <t>·       Sub Total (D)</t>
    </r>
    <r>
      <rPr>
        <sz val="11"/>
        <color rgb="FF000000"/>
        <rFont val="Arial Narrow"/>
        <family val="2"/>
      </rPr>
      <t xml:space="preserve"> </t>
    </r>
  </si>
  <si>
    <r>
      <t>E.    Total (A+B+C+D)</t>
    </r>
    <r>
      <rPr>
        <b/>
        <sz val="11"/>
        <color rgb="FF000000"/>
        <rFont val="Arial Narrow"/>
        <family val="2"/>
      </rPr>
      <t xml:space="preserve"> </t>
    </r>
  </si>
  <si>
    <r>
      <t>Beneficiary-led Individual House Construction or Enhancement in  Slums &amp; Non – Slum Areas</t>
    </r>
    <r>
      <rPr>
        <b/>
        <sz val="12"/>
        <color rgb="FF000000"/>
        <rFont val="Georgia"/>
        <family val="1"/>
      </rPr>
      <t xml:space="preserve"> </t>
    </r>
  </si>
  <si>
    <r>
      <t>2015-16</t>
    </r>
    <r>
      <rPr>
        <sz val="14"/>
        <color rgb="FF000000"/>
        <rFont val="Georgia"/>
        <family val="1"/>
      </rPr>
      <t xml:space="preserve"> </t>
    </r>
  </si>
  <si>
    <r>
      <t> </t>
    </r>
    <r>
      <rPr>
        <sz val="9"/>
        <color rgb="FF000000"/>
        <rFont val="Georgia"/>
        <family val="1"/>
      </rPr>
      <t xml:space="preserve"> </t>
    </r>
  </si>
  <si>
    <r>
      <t>2016-17</t>
    </r>
    <r>
      <rPr>
        <sz val="14"/>
        <color rgb="FF000000"/>
        <rFont val="Georgia"/>
        <family val="1"/>
      </rPr>
      <t xml:space="preserve"> </t>
    </r>
  </si>
  <si>
    <r>
      <t>2017-18</t>
    </r>
    <r>
      <rPr>
        <sz val="14"/>
        <color rgb="FF000000"/>
        <rFont val="Georgia"/>
        <family val="1"/>
      </rPr>
      <t xml:space="preserve"> </t>
    </r>
  </si>
  <si>
    <r>
      <t>2018-19</t>
    </r>
    <r>
      <rPr>
        <sz val="14"/>
        <color rgb="FF000000"/>
        <rFont val="Georgia"/>
        <family val="1"/>
      </rPr>
      <t xml:space="preserve"> </t>
    </r>
  </si>
  <si>
    <r>
      <t>2019-20</t>
    </r>
    <r>
      <rPr>
        <sz val="14"/>
        <color rgb="FF000000"/>
        <rFont val="Georgia"/>
        <family val="1"/>
      </rPr>
      <t xml:space="preserve"> </t>
    </r>
  </si>
  <si>
    <r>
      <t>2020-21</t>
    </r>
    <r>
      <rPr>
        <sz val="14"/>
        <color rgb="FF000000"/>
        <rFont val="Georgia"/>
        <family val="1"/>
      </rPr>
      <t xml:space="preserve"> </t>
    </r>
  </si>
  <si>
    <r>
      <t>2021-22</t>
    </r>
    <r>
      <rPr>
        <sz val="14"/>
        <color rgb="FF000000"/>
        <rFont val="Georgia"/>
        <family val="1"/>
      </rPr>
      <t xml:space="preserve"> </t>
    </r>
  </si>
  <si>
    <r>
      <t>Total</t>
    </r>
    <r>
      <rPr>
        <sz val="14"/>
        <color rgb="FF000000"/>
        <rFont val="Georgia"/>
        <family val="1"/>
      </rPr>
      <t xml:space="preserve"> </t>
    </r>
  </si>
  <si>
    <t xml:space="preserve">Note: *     Please fill the projected figures for the year for which AIP is proposed and actual figures of achievement for preceding years </t>
  </si>
  <si>
    <r>
      <t>I.</t>
    </r>
    <r>
      <rPr>
        <b/>
        <sz val="14"/>
        <color rgb="FF000000"/>
        <rFont val="Calibri"/>
        <family val="2"/>
      </rPr>
      <t>Subsidy for Beneficiary-led Individual House Construction or Enhancement</t>
    </r>
  </si>
  <si>
    <r>
      <t>Year *</t>
    </r>
    <r>
      <rPr>
        <sz val="14"/>
        <color rgb="FF000000"/>
        <rFont val="Georgia"/>
        <family val="1"/>
      </rPr>
      <t xml:space="preserve"> </t>
    </r>
  </si>
  <si>
    <r>
      <t>No. of Beneficiaries</t>
    </r>
    <r>
      <rPr>
        <sz val="14"/>
        <color rgb="FF000000"/>
        <rFont val="Georgia"/>
        <family val="1"/>
      </rPr>
      <t xml:space="preserve"> </t>
    </r>
  </si>
  <si>
    <r>
      <t>Resource Mobilization (Rs. in Crores)</t>
    </r>
    <r>
      <rPr>
        <sz val="14"/>
        <color rgb="FF000000"/>
        <rFont val="Georgia"/>
        <family val="1"/>
      </rPr>
      <t xml:space="preserve"> </t>
    </r>
  </si>
  <si>
    <r>
      <t>Central Share</t>
    </r>
    <r>
      <rPr>
        <sz val="14"/>
        <color rgb="FF000000"/>
        <rFont val="Georgia"/>
        <family val="1"/>
      </rPr>
      <t xml:space="preserve"> </t>
    </r>
  </si>
  <si>
    <t xml:space="preserve">Note: * Please fill the projected figures for the year for which AIP is proposed and actual figures of achievement for preceding years </t>
  </si>
  <si>
    <r>
      <t>Year *</t>
    </r>
    <r>
      <rPr>
        <b/>
        <sz val="11"/>
        <color rgb="FF000000"/>
        <rFont val="Georgia"/>
        <family val="1"/>
      </rPr>
      <t xml:space="preserve"> </t>
    </r>
  </si>
  <si>
    <r>
      <t>No. of Beneficiaries</t>
    </r>
    <r>
      <rPr>
        <b/>
        <sz val="11"/>
        <color rgb="FF000000"/>
        <rFont val="Georgia"/>
        <family val="1"/>
      </rPr>
      <t xml:space="preserve"> </t>
    </r>
  </si>
  <si>
    <r>
      <t>Resource Mobilization (Rs. in Crores)</t>
    </r>
    <r>
      <rPr>
        <b/>
        <sz val="11"/>
        <color rgb="FF000000"/>
        <rFont val="Georgia"/>
        <family val="1"/>
      </rPr>
      <t xml:space="preserve"> </t>
    </r>
  </si>
  <si>
    <r>
      <t>New Housing</t>
    </r>
    <r>
      <rPr>
        <b/>
        <sz val="11"/>
        <color rgb="FF000000"/>
        <rFont val="Georgia"/>
        <family val="1"/>
      </rPr>
      <t xml:space="preserve"> </t>
    </r>
  </si>
  <si>
    <r>
      <t>Enhancement of existing House</t>
    </r>
    <r>
      <rPr>
        <b/>
        <sz val="11"/>
        <color rgb="FF000000"/>
        <rFont val="Georgia"/>
        <family val="1"/>
      </rPr>
      <t xml:space="preserve"> </t>
    </r>
  </si>
  <si>
    <r>
      <t>Enhancement of existing housing</t>
    </r>
    <r>
      <rPr>
        <b/>
        <sz val="11"/>
        <color rgb="FF000000"/>
        <rFont val="Georgia"/>
        <family val="1"/>
      </rPr>
      <t xml:space="preserve"> </t>
    </r>
  </si>
  <si>
    <r>
      <t>Total Cost</t>
    </r>
    <r>
      <rPr>
        <b/>
        <sz val="11"/>
        <color rgb="FF000000"/>
        <rFont val="Georgia"/>
        <family val="1"/>
      </rPr>
      <t xml:space="preserve"> </t>
    </r>
  </si>
  <si>
    <r>
      <t>Central Share</t>
    </r>
    <r>
      <rPr>
        <b/>
        <sz val="11"/>
        <color rgb="FF000000"/>
        <rFont val="Georgia"/>
        <family val="1"/>
      </rPr>
      <t xml:space="preserve"> </t>
    </r>
  </si>
  <si>
    <r>
      <t>State share</t>
    </r>
    <r>
      <rPr>
        <b/>
        <sz val="11"/>
        <color rgb="FF000000"/>
        <rFont val="Georgia"/>
        <family val="1"/>
      </rPr>
      <t xml:space="preserve"> </t>
    </r>
  </si>
  <si>
    <r>
      <t>Beneficiary Share</t>
    </r>
    <r>
      <rPr>
        <b/>
        <sz val="11"/>
        <color rgb="FF000000"/>
        <rFont val="Georgia"/>
        <family val="1"/>
      </rPr>
      <t xml:space="preserve"> </t>
    </r>
  </si>
  <si>
    <r>
      <t>ULB share (if applicable)</t>
    </r>
    <r>
      <rPr>
        <b/>
        <sz val="11"/>
        <color rgb="FF000000"/>
        <rFont val="Georgia"/>
        <family val="1"/>
      </rPr>
      <t xml:space="preserve"> </t>
    </r>
  </si>
  <si>
    <r>
      <t>II</t>
    </r>
    <r>
      <rPr>
        <sz val="24"/>
        <color rgb="FF000000"/>
        <rFont val="Calibri"/>
        <family val="2"/>
      </rPr>
      <t>. Slum Rehabilitation of Slum Dwellers with Participation of Private Sector</t>
    </r>
    <r>
      <rPr>
        <b/>
        <sz val="16"/>
        <color rgb="FF000000"/>
        <rFont val="Arial Narrow"/>
        <family val="2"/>
      </rPr>
      <t xml:space="preserve"> </t>
    </r>
  </si>
  <si>
    <r>
      <t>Note: *     Please fill the projected figures for the year for which AIP is proposed and actual figures of achievement for preceding years</t>
    </r>
    <r>
      <rPr>
        <b/>
        <sz val="11"/>
        <color rgb="FF000000"/>
        <rFont val="Calibri"/>
        <family val="2"/>
      </rPr>
      <t xml:space="preserve"> </t>
    </r>
  </si>
  <si>
    <r>
      <t>Slum Rehabilitation through Participation of Private Sector</t>
    </r>
    <r>
      <rPr>
        <b/>
        <sz val="11"/>
        <color rgb="FF000000"/>
        <rFont val="Georgia"/>
        <family val="1"/>
      </rPr>
      <t xml:space="preserve"> </t>
    </r>
  </si>
  <si>
    <r>
      <t>No. of Slums</t>
    </r>
    <r>
      <rPr>
        <b/>
        <sz val="11"/>
        <color rgb="FF000000"/>
        <rFont val="Georgia"/>
        <family val="1"/>
      </rPr>
      <t xml:space="preserve"> </t>
    </r>
  </si>
  <si>
    <r>
      <t>State Share</t>
    </r>
    <r>
      <rPr>
        <b/>
        <sz val="11"/>
        <color rgb="FF000000"/>
        <rFont val="Georgia"/>
        <family val="1"/>
      </rPr>
      <t xml:space="preserve"> </t>
    </r>
  </si>
  <si>
    <r>
      <t>2015-16</t>
    </r>
    <r>
      <rPr>
        <b/>
        <sz val="11"/>
        <color rgb="FF000000"/>
        <rFont val="Georgia"/>
        <family val="1"/>
      </rPr>
      <t xml:space="preserve"> </t>
    </r>
  </si>
  <si>
    <r>
      <t>2016-17</t>
    </r>
    <r>
      <rPr>
        <b/>
        <sz val="11"/>
        <color rgb="FF000000"/>
        <rFont val="Georgia"/>
        <family val="1"/>
      </rPr>
      <t xml:space="preserve"> </t>
    </r>
  </si>
  <si>
    <r>
      <t>2017-18</t>
    </r>
    <r>
      <rPr>
        <b/>
        <sz val="11"/>
        <color rgb="FF000000"/>
        <rFont val="Georgia"/>
        <family val="1"/>
      </rPr>
      <t xml:space="preserve"> </t>
    </r>
  </si>
  <si>
    <r>
      <t>2018-19</t>
    </r>
    <r>
      <rPr>
        <b/>
        <sz val="11"/>
        <color rgb="FF000000"/>
        <rFont val="Georgia"/>
        <family val="1"/>
      </rPr>
      <t xml:space="preserve"> </t>
    </r>
  </si>
  <si>
    <r>
      <t>2019-20</t>
    </r>
    <r>
      <rPr>
        <b/>
        <sz val="11"/>
        <color rgb="FF000000"/>
        <rFont val="Georgia"/>
        <family val="1"/>
      </rPr>
      <t xml:space="preserve"> </t>
    </r>
  </si>
  <si>
    <r>
      <t>2020-21</t>
    </r>
    <r>
      <rPr>
        <b/>
        <sz val="11"/>
        <color rgb="FF000000"/>
        <rFont val="Georgia"/>
        <family val="1"/>
      </rPr>
      <t xml:space="preserve"> </t>
    </r>
  </si>
  <si>
    <r>
      <t>2021-22</t>
    </r>
    <r>
      <rPr>
        <b/>
        <sz val="11"/>
        <color rgb="FF000000"/>
        <rFont val="Georgia"/>
        <family val="1"/>
      </rPr>
      <t xml:space="preserve"> </t>
    </r>
  </si>
  <si>
    <r>
      <t>Total</t>
    </r>
    <r>
      <rPr>
        <b/>
        <sz val="11"/>
        <color rgb="FF000000"/>
        <rFont val="Georgia"/>
        <family val="1"/>
      </rPr>
      <t xml:space="preserve"> </t>
    </r>
  </si>
  <si>
    <t>III. Affordable Housing in Partnership with Public &amp; Private sectors</t>
  </si>
  <si>
    <r>
      <t>Affordable Housing in Partnership with Public &amp; Private Sectors</t>
    </r>
    <r>
      <rPr>
        <b/>
        <sz val="14"/>
        <color rgb="FF000000"/>
        <rFont val="Georgia"/>
        <family val="1"/>
      </rPr>
      <t xml:space="preserve"> </t>
    </r>
  </si>
  <si>
    <r>
      <t>Number of Projects</t>
    </r>
    <r>
      <rPr>
        <sz val="14"/>
        <color rgb="FF000000"/>
        <rFont val="Georgia"/>
        <family val="1"/>
      </rPr>
      <t xml:space="preserve"> </t>
    </r>
  </si>
  <si>
    <r>
      <t>Total Project Cost (AHP)</t>
    </r>
    <r>
      <rPr>
        <sz val="14"/>
        <color rgb="FF000000"/>
        <rFont val="Georgia"/>
        <family val="1"/>
      </rPr>
      <t xml:space="preserve"> </t>
    </r>
  </si>
  <si>
    <r>
      <t>State Share</t>
    </r>
    <r>
      <rPr>
        <sz val="14"/>
        <color rgb="FF000000"/>
        <rFont val="Georgia"/>
        <family val="1"/>
      </rPr>
      <t xml:space="preserve"> </t>
    </r>
  </si>
  <si>
    <r>
      <t>ULB Share (if applicable)</t>
    </r>
    <r>
      <rPr>
        <sz val="14"/>
        <color rgb="FF000000"/>
        <rFont val="Georgia"/>
        <family val="1"/>
      </rPr>
      <t xml:space="preserve"> </t>
    </r>
  </si>
  <si>
    <t>IV. Affordable Housing for Weaker Section through credit linked subsidy</t>
  </si>
  <si>
    <r>
      <t>Affordable Housing through Credit Linked Subsidy</t>
    </r>
    <r>
      <rPr>
        <b/>
        <sz val="11"/>
        <color rgb="FFFFFFFF"/>
        <rFont val="Arial Narrow"/>
      </rPr>
      <t xml:space="preserve"> </t>
    </r>
  </si>
  <si>
    <r>
      <t>Year *</t>
    </r>
    <r>
      <rPr>
        <b/>
        <sz val="11"/>
        <color rgb="FFFFFFFF"/>
        <rFont val="Arial Narrow"/>
      </rPr>
      <t xml:space="preserve"> </t>
    </r>
  </si>
  <si>
    <r>
      <t>Credit Link Subsidy Availed for</t>
    </r>
    <r>
      <rPr>
        <b/>
        <sz val="16"/>
        <color rgb="FFFFFFFF"/>
        <rFont val="Arial Narrow"/>
      </rPr>
      <t xml:space="preserve"> </t>
    </r>
  </si>
  <si>
    <r>
      <t>Number of Beneficiaries Availed Loan</t>
    </r>
    <r>
      <rPr>
        <sz val="11"/>
        <color rgb="FFFFFFFF"/>
        <rFont val="Arial Narrow"/>
      </rPr>
      <t xml:space="preserve"> </t>
    </r>
  </si>
  <si>
    <r>
      <t>Resource Mobilization (Rs. in Crores)</t>
    </r>
    <r>
      <rPr>
        <sz val="11"/>
        <color rgb="FFFFFFFF"/>
        <rFont val="Arial Narrow"/>
      </rPr>
      <t xml:space="preserve"> </t>
    </r>
  </si>
  <si>
    <r>
      <t>Estimated Loan</t>
    </r>
    <r>
      <rPr>
        <sz val="11"/>
        <color rgb="FFFFFFFF"/>
        <rFont val="Arial Narrow"/>
      </rPr>
      <t xml:space="preserve"> </t>
    </r>
  </si>
  <si>
    <r>
      <t>Estimated Interest Subsidy Availed</t>
    </r>
    <r>
      <rPr>
        <sz val="11"/>
        <color rgb="FFFFFFFF"/>
        <rFont val="Arial Narrow"/>
      </rPr>
      <t xml:space="preserve"> </t>
    </r>
  </si>
  <si>
    <r>
      <t>EWS</t>
    </r>
    <r>
      <rPr>
        <b/>
        <sz val="16"/>
        <color rgb="FFFFFFFF"/>
        <rFont val="Arial Narrow"/>
      </rPr>
      <t xml:space="preserve"> </t>
    </r>
  </si>
  <si>
    <r>
      <t>LIG</t>
    </r>
    <r>
      <rPr>
        <b/>
        <sz val="16"/>
        <color rgb="FFFFFFFF"/>
        <rFont val="Arial Narrow"/>
      </rPr>
      <t xml:space="preserve"> </t>
    </r>
  </si>
  <si>
    <r>
      <t>2015-16</t>
    </r>
    <r>
      <rPr>
        <b/>
        <sz val="11"/>
        <color rgb="FFFFFFFF"/>
        <rFont val="Arial Narrow"/>
      </rPr>
      <t xml:space="preserve"> </t>
    </r>
  </si>
  <si>
    <r>
      <t>New Housing</t>
    </r>
    <r>
      <rPr>
        <b/>
        <sz val="11"/>
        <color rgb="FFFFFFFF"/>
        <rFont val="Arial Narrow"/>
      </rPr>
      <t xml:space="preserve"> </t>
    </r>
  </si>
  <si>
    <r>
      <t>Enhancement (Existing Housing)</t>
    </r>
    <r>
      <rPr>
        <b/>
        <sz val="11"/>
        <color rgb="FFFFFFFF"/>
        <rFont val="Arial Narrow"/>
      </rPr>
      <t xml:space="preserve"> </t>
    </r>
  </si>
  <si>
    <r>
      <t>2016-17</t>
    </r>
    <r>
      <rPr>
        <b/>
        <sz val="11"/>
        <color rgb="FFFFFFFF"/>
        <rFont val="Arial Narrow"/>
      </rPr>
      <t xml:space="preserve"> </t>
    </r>
  </si>
  <si>
    <r>
      <t>2017-18</t>
    </r>
    <r>
      <rPr>
        <b/>
        <sz val="11"/>
        <color rgb="FFFFFFFF"/>
        <rFont val="Arial Narrow"/>
      </rPr>
      <t xml:space="preserve"> </t>
    </r>
  </si>
  <si>
    <r>
      <t>2018-19</t>
    </r>
    <r>
      <rPr>
        <b/>
        <sz val="11"/>
        <color rgb="FFFFFFFF"/>
        <rFont val="Arial Narrow"/>
      </rPr>
      <t xml:space="preserve"> </t>
    </r>
  </si>
  <si>
    <r>
      <t>2019-20</t>
    </r>
    <r>
      <rPr>
        <b/>
        <sz val="11"/>
        <color rgb="FFFFFFFF"/>
        <rFont val="Arial Narrow"/>
      </rPr>
      <t xml:space="preserve"> </t>
    </r>
  </si>
  <si>
    <r>
      <t>2020-21</t>
    </r>
    <r>
      <rPr>
        <b/>
        <sz val="11"/>
        <color rgb="FFFFFFFF"/>
        <rFont val="Arial Narrow"/>
      </rPr>
      <t xml:space="preserve"> </t>
    </r>
  </si>
  <si>
    <r>
      <t>2021-22</t>
    </r>
    <r>
      <rPr>
        <b/>
        <sz val="11"/>
        <color rgb="FFFFFFFF"/>
        <rFont val="Arial Narrow"/>
      </rPr>
      <t xml:space="preserve"> </t>
    </r>
  </si>
  <si>
    <r>
      <t> </t>
    </r>
    <r>
      <rPr>
        <b/>
        <sz val="11"/>
        <color rgb="FFFFFFFF"/>
        <rFont val="Arial Narrow"/>
      </rPr>
      <t xml:space="preserve"> </t>
    </r>
  </si>
  <si>
    <r>
      <t>Total</t>
    </r>
    <r>
      <rPr>
        <b/>
        <sz val="11"/>
        <color rgb="FFFFFFFF"/>
        <rFont val="Arial Narrow"/>
      </rPr>
      <t xml:space="preserve"> </t>
    </r>
  </si>
  <si>
    <r>
      <t>Note: *     Please fill the projected figures for the year for which AIP is proposed and actual figures of achievement for preceding years</t>
    </r>
    <r>
      <rPr>
        <sz val="11"/>
        <color rgb="FFFFFFFF"/>
        <rFont val="Arial Narrow"/>
      </rPr>
      <t xml:space="preserve"> </t>
    </r>
  </si>
  <si>
    <t xml:space="preserve">              Signature                                                                                                                        Signature</t>
  </si>
  <si>
    <t>(State Level Nodal Officer)                                                      (Secretary/Principal Secretary, Concerned Department)</t>
  </si>
  <si>
    <t>2015-16</t>
  </si>
  <si>
    <t>2017-18</t>
  </si>
  <si>
    <t>2016-17</t>
  </si>
  <si>
    <t>2019-20</t>
  </si>
  <si>
    <t>2018-19</t>
  </si>
  <si>
    <t>2020-21</t>
  </si>
  <si>
    <t>2021-22</t>
  </si>
  <si>
    <t>Summary Sheet for Annual Implementation Plan (AIP) for the year **_____________________</t>
  </si>
</sst>
</file>

<file path=xl/styles.xml><?xml version="1.0" encoding="utf-8"?>
<styleSheet xmlns="http://schemas.openxmlformats.org/spreadsheetml/2006/main">
  <numFmts count="1">
    <numFmt numFmtId="164" formatCode="0.000"/>
  </numFmts>
  <fonts count="4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9"/>
      <color theme="1"/>
      <name val="Arial Narrow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000000"/>
      <name val="Arial Narrow"/>
      <family val="2"/>
    </font>
    <font>
      <sz val="12"/>
      <color rgb="FF000000"/>
      <name val="Arial Narrow"/>
      <family val="2"/>
    </font>
    <font>
      <sz val="8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9"/>
      <color theme="1"/>
      <name val="Arial Narrow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Georgia"/>
      <family val="1"/>
    </font>
    <font>
      <sz val="24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Georgia"/>
      <family val="1"/>
    </font>
    <font>
      <sz val="9"/>
      <color rgb="FF000000"/>
      <name val="Calibri"/>
      <family val="2"/>
    </font>
    <font>
      <sz val="9"/>
      <color rgb="FF000000"/>
      <name val="Georgia"/>
      <family val="1"/>
    </font>
    <font>
      <b/>
      <sz val="14"/>
      <name val="Arial"/>
      <family val="2"/>
    </font>
    <font>
      <b/>
      <sz val="11"/>
      <color rgb="FF000000"/>
      <name val="Georgia"/>
      <family val="1"/>
    </font>
    <font>
      <b/>
      <i/>
      <sz val="8"/>
      <color rgb="FF000000"/>
      <name val="Calibri"/>
      <family val="2"/>
    </font>
    <font>
      <b/>
      <sz val="14"/>
      <color rgb="FF000000"/>
      <name val="Georgia"/>
      <family val="1"/>
    </font>
    <font>
      <sz val="20"/>
      <color rgb="FF000000"/>
      <name val="Calibri"/>
      <family val="2"/>
    </font>
    <font>
      <sz val="20"/>
      <color rgb="FF000000"/>
      <name val="Calibri"/>
    </font>
    <font>
      <b/>
      <sz val="16"/>
      <color rgb="FFFFFFFF"/>
      <name val="Arial Narrow"/>
    </font>
    <font>
      <sz val="11"/>
      <color rgb="FF000000"/>
      <name val="Calibri"/>
    </font>
    <font>
      <b/>
      <sz val="11"/>
      <color rgb="FFFFFFFF"/>
      <name val="Arial Narrow"/>
    </font>
    <font>
      <sz val="16"/>
      <color rgb="FF000000"/>
      <name val="Calibri"/>
    </font>
    <font>
      <sz val="11"/>
      <color rgb="FFFFFFFF"/>
      <name val="Arial Narrow"/>
    </font>
    <font>
      <sz val="11"/>
      <color theme="0" tint="-0.34998626667073579"/>
      <name val="Calibri"/>
      <family val="2"/>
      <scheme val="minor"/>
    </font>
    <font>
      <sz val="9"/>
      <color theme="0" tint="-0.3499862666707357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/>
      <right/>
      <top style="medium">
        <color rgb="FF4F81BD"/>
      </top>
      <bottom/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thin">
        <color indexed="64"/>
      </bottom>
      <diagonal/>
    </border>
    <border>
      <left/>
      <right/>
      <top style="medium">
        <color rgb="FF4F81BD"/>
      </top>
      <bottom style="thin">
        <color indexed="64"/>
      </bottom>
      <diagonal/>
    </border>
    <border>
      <left/>
      <right style="medium">
        <color rgb="FF4F81BD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0" fillId="0" borderId="0" xfId="0" applyFont="1"/>
    <xf numFmtId="0" fontId="5" fillId="0" borderId="6" xfId="0" applyFont="1" applyBorder="1"/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left" vertical="center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19" fillId="2" borderId="0" xfId="0" applyFont="1" applyFill="1" applyBorder="1" applyAlignment="1">
      <alignment vertical="center" wrapText="1" readingOrder="1"/>
    </xf>
    <xf numFmtId="0" fontId="0" fillId="0" borderId="0" xfId="0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6" fillId="2" borderId="19" xfId="0" applyFont="1" applyFill="1" applyBorder="1" applyAlignment="1">
      <alignment horizontal="center" vertical="center" wrapText="1" readingOrder="1"/>
    </xf>
    <xf numFmtId="0" fontId="16" fillId="2" borderId="20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 readingOrder="1"/>
    </xf>
    <xf numFmtId="0" fontId="20" fillId="0" borderId="0" xfId="0" applyFont="1" applyBorder="1" applyAlignment="1">
      <alignment horizontal="center"/>
    </xf>
    <xf numFmtId="0" fontId="22" fillId="2" borderId="6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left" vertical="center" wrapText="1" indent="2" readingOrder="1"/>
    </xf>
    <xf numFmtId="0" fontId="28" fillId="2" borderId="6" xfId="0" applyFont="1" applyFill="1" applyBorder="1" applyAlignment="1">
      <alignment horizontal="center" vertical="center" wrapText="1" readingOrder="1"/>
    </xf>
    <xf numFmtId="0" fontId="37" fillId="2" borderId="6" xfId="0" applyFont="1" applyFill="1" applyBorder="1" applyAlignment="1">
      <alignment horizontal="left" vertical="center" wrapText="1" readingOrder="1"/>
    </xf>
    <xf numFmtId="0" fontId="37" fillId="2" borderId="6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lef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22" fillId="3" borderId="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39" fillId="3" borderId="6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 textRotation="90" wrapText="1" readingOrder="1"/>
    </xf>
    <xf numFmtId="0" fontId="5" fillId="0" borderId="6" xfId="0" applyFont="1" applyFill="1" applyBorder="1"/>
    <xf numFmtId="164" fontId="5" fillId="0" borderId="0" xfId="0" applyNumberFormat="1" applyFont="1" applyFill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/>
    <xf numFmtId="164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/>
    <xf numFmtId="0" fontId="0" fillId="0" borderId="0" xfId="0" applyBorder="1"/>
    <xf numFmtId="0" fontId="0" fillId="0" borderId="0" xfId="0" applyFont="1" applyBorder="1"/>
    <xf numFmtId="0" fontId="5" fillId="0" borderId="0" xfId="0" applyFont="1" applyFill="1" applyBorder="1"/>
    <xf numFmtId="0" fontId="41" fillId="0" borderId="0" xfId="0" applyFont="1" applyBorder="1"/>
    <xf numFmtId="0" fontId="42" fillId="0" borderId="0" xfId="0" applyFont="1" applyFill="1" applyBorder="1"/>
    <xf numFmtId="164" fontId="42" fillId="0" borderId="0" xfId="0" applyNumberFormat="1" applyFont="1" applyFill="1" applyBorder="1"/>
    <xf numFmtId="0" fontId="4" fillId="3" borderId="6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14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3" fillId="3" borderId="15" xfId="0" applyFont="1" applyFill="1" applyBorder="1" applyAlignment="1">
      <alignment horizontal="center" vertical="center" wrapText="1" readingOrder="1"/>
    </xf>
    <xf numFmtId="0" fontId="3" fillId="3" borderId="16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center" vertical="center" wrapText="1" readingOrder="1"/>
    </xf>
    <xf numFmtId="0" fontId="17" fillId="2" borderId="7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0" fontId="16" fillId="2" borderId="18" xfId="0" applyFont="1" applyFill="1" applyBorder="1" applyAlignment="1">
      <alignment horizontal="center" vertical="center" wrapText="1" readingOrder="1"/>
    </xf>
    <xf numFmtId="0" fontId="19" fillId="2" borderId="0" xfId="0" applyFont="1" applyFill="1" applyBorder="1" applyAlignment="1">
      <alignment horizontal="left" vertical="center" wrapText="1" readingOrder="1"/>
    </xf>
    <xf numFmtId="0" fontId="21" fillId="2" borderId="21" xfId="0" applyFont="1" applyFill="1" applyBorder="1" applyAlignment="1">
      <alignment horizontal="right" vertical="center" wrapText="1" readingOrder="1"/>
    </xf>
    <xf numFmtId="0" fontId="21" fillId="2" borderId="22" xfId="0" applyFont="1" applyFill="1" applyBorder="1" applyAlignment="1">
      <alignment horizontal="right" vertical="center" wrapText="1" readingOrder="1"/>
    </xf>
    <xf numFmtId="0" fontId="21" fillId="2" borderId="23" xfId="0" applyFont="1" applyFill="1" applyBorder="1" applyAlignment="1">
      <alignment horizontal="right" vertical="center" wrapText="1" readingOrder="1"/>
    </xf>
    <xf numFmtId="0" fontId="21" fillId="2" borderId="24" xfId="0" applyFont="1" applyFill="1" applyBorder="1" applyAlignment="1">
      <alignment horizontal="right" vertical="center" wrapText="1" readingOrder="1"/>
    </xf>
    <xf numFmtId="0" fontId="21" fillId="2" borderId="25" xfId="0" applyFont="1" applyFill="1" applyBorder="1" applyAlignment="1">
      <alignment horizontal="right" vertical="center" wrapText="1" readingOrder="1"/>
    </xf>
    <xf numFmtId="0" fontId="21" fillId="2" borderId="26" xfId="0" applyFont="1" applyFill="1" applyBorder="1" applyAlignment="1">
      <alignment horizontal="right" vertical="center" wrapText="1" readingOrder="1"/>
    </xf>
    <xf numFmtId="0" fontId="21" fillId="3" borderId="27" xfId="0" applyFont="1" applyFill="1" applyBorder="1" applyAlignment="1">
      <alignment horizontal="center" vertical="center" wrapText="1" readingOrder="1"/>
    </xf>
    <xf numFmtId="0" fontId="21" fillId="3" borderId="28" xfId="0" applyFont="1" applyFill="1" applyBorder="1" applyAlignment="1">
      <alignment horizontal="center" vertical="center" wrapText="1" readingOrder="1"/>
    </xf>
    <xf numFmtId="0" fontId="21" fillId="3" borderId="29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left" vertical="top" wrapText="1" readingOrder="1"/>
    </xf>
    <xf numFmtId="0" fontId="32" fillId="2" borderId="6" xfId="0" applyFont="1" applyFill="1" applyBorder="1" applyAlignment="1">
      <alignment horizontal="left" wrapText="1" readingOrder="1"/>
    </xf>
    <xf numFmtId="0" fontId="30" fillId="2" borderId="30" xfId="0" applyFont="1" applyFill="1" applyBorder="1" applyAlignment="1">
      <alignment horizontal="center" vertical="center" wrapText="1" readingOrder="1"/>
    </xf>
    <xf numFmtId="0" fontId="30" fillId="2" borderId="31" xfId="0" applyFont="1" applyFill="1" applyBorder="1" applyAlignment="1">
      <alignment horizontal="center" vertical="center" wrapText="1" readingOrder="1"/>
    </xf>
    <xf numFmtId="0" fontId="30" fillId="2" borderId="32" xfId="0" applyFont="1" applyFill="1" applyBorder="1" applyAlignment="1">
      <alignment horizontal="center" vertical="center" wrapText="1" readingOrder="1"/>
    </xf>
    <xf numFmtId="0" fontId="23" fillId="2" borderId="6" xfId="0" applyFont="1" applyFill="1" applyBorder="1" applyAlignment="1">
      <alignment horizontal="center" vertical="center" wrapText="1" readingOrder="1"/>
    </xf>
    <xf numFmtId="0" fontId="22" fillId="3" borderId="6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left" vertical="center" wrapText="1" readingOrder="1"/>
    </xf>
    <xf numFmtId="0" fontId="26" fillId="2" borderId="6" xfId="0" applyFont="1" applyFill="1" applyBorder="1" applyAlignment="1">
      <alignment horizontal="left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23" fillId="2" borderId="6" xfId="0" applyFont="1" applyFill="1" applyBorder="1" applyAlignment="1">
      <alignment horizontal="left" wrapText="1" readingOrder="1"/>
    </xf>
    <xf numFmtId="0" fontId="34" fillId="2" borderId="6" xfId="0" applyFont="1" applyFill="1" applyBorder="1" applyAlignment="1">
      <alignment horizontal="left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35" fillId="2" borderId="6" xfId="0" applyFont="1" applyFill="1" applyBorder="1" applyAlignment="1">
      <alignment horizontal="left" wrapText="1" readingOrder="1"/>
    </xf>
    <xf numFmtId="0" fontId="37" fillId="2" borderId="6" xfId="0" applyFont="1" applyFill="1" applyBorder="1" applyAlignment="1">
      <alignment horizontal="center" vertical="center" wrapText="1" readingOrder="1"/>
    </xf>
    <xf numFmtId="0" fontId="37" fillId="3" borderId="6" xfId="0" applyFont="1" applyFill="1" applyBorder="1" applyAlignment="1">
      <alignment horizontal="center" vertical="center" wrapText="1" readingOrder="1"/>
    </xf>
    <xf numFmtId="0" fontId="39" fillId="3" borderId="6" xfId="0" applyFont="1" applyFill="1" applyBorder="1" applyAlignment="1">
      <alignment horizontal="center" vertical="center" wrapText="1" readingOrder="1"/>
    </xf>
    <xf numFmtId="0" fontId="37" fillId="2" borderId="6" xfId="0" applyFont="1" applyFill="1" applyBorder="1" applyAlignment="1">
      <alignment horizontal="left" wrapText="1" readingOrder="1"/>
    </xf>
    <xf numFmtId="0" fontId="37" fillId="2" borderId="6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view="pageBreakPreview" zoomScaleNormal="130" zoomScaleSheetLayoutView="100" workbookViewId="0">
      <selection activeCell="C2" sqref="C2:C3"/>
    </sheetView>
  </sheetViews>
  <sheetFormatPr defaultRowHeight="15"/>
  <cols>
    <col min="1" max="1" width="30.140625" customWidth="1"/>
    <col min="2" max="2" width="12.5703125" customWidth="1"/>
    <col min="3" max="3" width="11" style="4" customWidth="1"/>
    <col min="4" max="4" width="11.85546875" customWidth="1"/>
    <col min="5" max="5" width="12.140625" customWidth="1"/>
    <col min="6" max="6" width="13.28515625" customWidth="1"/>
    <col min="8" max="8" width="10.140625" customWidth="1"/>
    <col min="9" max="9" width="13" customWidth="1"/>
    <col min="10" max="10" width="13.85546875" customWidth="1"/>
    <col min="12" max="18" width="9.140625" style="56"/>
    <col min="19" max="19" width="9.140625" style="53"/>
  </cols>
  <sheetData>
    <row r="1" spans="1:19" ht="18.75">
      <c r="A1" s="1" t="s">
        <v>0</v>
      </c>
    </row>
    <row r="2" spans="1:19" s="2" customFormat="1" ht="147.75" customHeight="1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/>
      <c r="I2" s="59" t="s">
        <v>8</v>
      </c>
      <c r="J2" s="59" t="s">
        <v>9</v>
      </c>
      <c r="L2" s="56"/>
      <c r="M2" s="56"/>
      <c r="N2" s="56"/>
      <c r="O2" s="56"/>
      <c r="P2" s="56"/>
      <c r="Q2" s="56"/>
      <c r="R2" s="56"/>
      <c r="S2" s="54"/>
    </row>
    <row r="3" spans="1:19" s="2" customFormat="1" ht="16.5">
      <c r="A3" s="59"/>
      <c r="B3" s="59"/>
      <c r="C3" s="59"/>
      <c r="D3" s="59"/>
      <c r="E3" s="59"/>
      <c r="F3" s="59"/>
      <c r="G3" s="36" t="s">
        <v>10</v>
      </c>
      <c r="H3" s="36" t="s">
        <v>11</v>
      </c>
      <c r="I3" s="59"/>
      <c r="J3" s="59"/>
      <c r="L3" s="56" t="s">
        <v>113</v>
      </c>
      <c r="M3" s="56" t="s">
        <v>112</v>
      </c>
      <c r="N3" s="56" t="s">
        <v>114</v>
      </c>
      <c r="O3" s="56"/>
      <c r="P3" s="56"/>
      <c r="Q3" s="56"/>
      <c r="R3" s="56"/>
      <c r="S3" s="54"/>
    </row>
    <row r="4" spans="1:19" s="50" customFormat="1" ht="13.5">
      <c r="A4" s="47" t="s">
        <v>49</v>
      </c>
      <c r="B4" s="48">
        <v>3.4902273633825289</v>
      </c>
      <c r="C4" s="49">
        <v>79</v>
      </c>
      <c r="D4" s="49" t="s">
        <v>110</v>
      </c>
      <c r="E4" s="49">
        <v>28</v>
      </c>
      <c r="F4" s="49" t="s">
        <v>111</v>
      </c>
      <c r="G4" s="52">
        <f>(Q4/P4)*100</f>
        <v>3.16</v>
      </c>
      <c r="H4" s="52">
        <f>(R4/P4)*100</f>
        <v>2.8000000000000003</v>
      </c>
      <c r="I4" s="49" t="s">
        <v>111</v>
      </c>
      <c r="J4" s="47" t="s">
        <v>266</v>
      </c>
      <c r="L4" s="57">
        <v>3.5000000000000003E-2</v>
      </c>
      <c r="M4" s="57">
        <f t="shared" ref="M4:M8" si="0">1000*1000</f>
        <v>1000000</v>
      </c>
      <c r="N4" s="57">
        <v>10000</v>
      </c>
      <c r="O4" s="58">
        <f t="shared" ref="O4:O8" si="1">(L4*M4)/N4</f>
        <v>3.5</v>
      </c>
      <c r="P4" s="57">
        <f>N4*O4</f>
        <v>35000</v>
      </c>
      <c r="Q4" s="57">
        <f>C4*14</f>
        <v>1106</v>
      </c>
      <c r="R4" s="57">
        <f>E4*35</f>
        <v>980</v>
      </c>
      <c r="S4" s="55"/>
    </row>
    <row r="5" spans="1:19" s="50" customFormat="1" ht="13.5">
      <c r="A5" s="47" t="s">
        <v>56</v>
      </c>
      <c r="B5" s="51">
        <v>1.7937219730941705</v>
      </c>
      <c r="C5" s="49">
        <v>83</v>
      </c>
      <c r="D5" s="49" t="s">
        <v>110</v>
      </c>
      <c r="E5" s="49">
        <v>45</v>
      </c>
      <c r="F5" s="49" t="s">
        <v>111</v>
      </c>
      <c r="G5" s="52">
        <f t="shared" ref="G5:G10" si="2">(Q5/P5)*100</f>
        <v>6.4555555555555557</v>
      </c>
      <c r="H5" s="52">
        <f t="shared" ref="H5:H10" si="3">(R5/P5)*100</f>
        <v>8.75</v>
      </c>
      <c r="I5" s="49" t="s">
        <v>111</v>
      </c>
      <c r="J5" s="47" t="s">
        <v>264</v>
      </c>
      <c r="L5" s="57">
        <v>1.7999999999999999E-2</v>
      </c>
      <c r="M5" s="57">
        <f t="shared" si="0"/>
        <v>1000000</v>
      </c>
      <c r="N5" s="57">
        <v>10000</v>
      </c>
      <c r="O5" s="58">
        <f t="shared" si="1"/>
        <v>1.8</v>
      </c>
      <c r="P5" s="57">
        <f t="shared" ref="P5:P10" si="4">N5*O5</f>
        <v>18000</v>
      </c>
      <c r="Q5" s="57">
        <f t="shared" ref="Q5:Q10" si="5">C5*14</f>
        <v>1162</v>
      </c>
      <c r="R5" s="57">
        <f t="shared" ref="R5:R10" si="6">E5*35</f>
        <v>1575</v>
      </c>
      <c r="S5" s="55"/>
    </row>
    <row r="6" spans="1:19" s="50" customFormat="1" ht="13.5">
      <c r="A6" s="47" t="s">
        <v>59</v>
      </c>
      <c r="B6" s="51">
        <v>2.0920502092050208</v>
      </c>
      <c r="C6" s="49">
        <v>65</v>
      </c>
      <c r="D6" s="49" t="s">
        <v>110</v>
      </c>
      <c r="E6" s="49">
        <v>37</v>
      </c>
      <c r="F6" s="49" t="s">
        <v>111</v>
      </c>
      <c r="G6" s="52">
        <f t="shared" si="2"/>
        <v>4.3333333333333339</v>
      </c>
      <c r="H6" s="52">
        <f t="shared" si="3"/>
        <v>6.166666666666667</v>
      </c>
      <c r="I6" s="49" t="s">
        <v>111</v>
      </c>
      <c r="J6" s="47" t="s">
        <v>266</v>
      </c>
      <c r="L6" s="57">
        <v>2.1000000000000001E-2</v>
      </c>
      <c r="M6" s="57">
        <f t="shared" si="0"/>
        <v>1000000</v>
      </c>
      <c r="N6" s="57">
        <v>10000</v>
      </c>
      <c r="O6" s="58">
        <f t="shared" si="1"/>
        <v>2.1</v>
      </c>
      <c r="P6" s="57">
        <f t="shared" si="4"/>
        <v>21000</v>
      </c>
      <c r="Q6" s="57">
        <f t="shared" si="5"/>
        <v>910</v>
      </c>
      <c r="R6" s="57">
        <f t="shared" si="6"/>
        <v>1295</v>
      </c>
      <c r="S6" s="55"/>
    </row>
    <row r="7" spans="1:19" s="50" customFormat="1" ht="13.5">
      <c r="A7" s="47" t="s">
        <v>63</v>
      </c>
      <c r="B7" s="51">
        <v>2.6887074287990442</v>
      </c>
      <c r="C7" s="49">
        <v>98</v>
      </c>
      <c r="D7" s="49" t="s">
        <v>110</v>
      </c>
      <c r="E7" s="49">
        <v>72</v>
      </c>
      <c r="F7" s="49" t="s">
        <v>111</v>
      </c>
      <c r="G7" s="52">
        <f t="shared" si="2"/>
        <v>5.0814814814814815</v>
      </c>
      <c r="H7" s="52">
        <f t="shared" si="3"/>
        <v>9.3333333333333339</v>
      </c>
      <c r="I7" s="49" t="s">
        <v>111</v>
      </c>
      <c r="J7" s="47" t="s">
        <v>268</v>
      </c>
      <c r="L7" s="57">
        <v>2.7E-2</v>
      </c>
      <c r="M7" s="57">
        <f t="shared" si="0"/>
        <v>1000000</v>
      </c>
      <c r="N7" s="57">
        <v>10000</v>
      </c>
      <c r="O7" s="58">
        <f t="shared" si="1"/>
        <v>2.7</v>
      </c>
      <c r="P7" s="57">
        <f t="shared" si="4"/>
        <v>27000</v>
      </c>
      <c r="Q7" s="57">
        <f t="shared" si="5"/>
        <v>1372</v>
      </c>
      <c r="R7" s="57">
        <f t="shared" si="6"/>
        <v>2520</v>
      </c>
      <c r="S7" s="55"/>
    </row>
    <row r="8" spans="1:19" s="50" customFormat="1" ht="13.5">
      <c r="A8" s="47" t="s">
        <v>72</v>
      </c>
      <c r="B8" s="51">
        <v>2.6862998706596359</v>
      </c>
      <c r="C8" s="49">
        <v>75</v>
      </c>
      <c r="D8" s="49" t="s">
        <v>110</v>
      </c>
      <c r="E8" s="49">
        <v>57</v>
      </c>
      <c r="F8" s="49" t="s">
        <v>111</v>
      </c>
      <c r="G8" s="52">
        <f t="shared" si="2"/>
        <v>3.8888888888888888</v>
      </c>
      <c r="H8" s="52">
        <f t="shared" si="3"/>
        <v>7.3888888888888893</v>
      </c>
      <c r="I8" s="49" t="s">
        <v>111</v>
      </c>
      <c r="J8" s="47" t="s">
        <v>266</v>
      </c>
      <c r="L8" s="57">
        <v>2.7E-2</v>
      </c>
      <c r="M8" s="57">
        <f t="shared" si="0"/>
        <v>1000000</v>
      </c>
      <c r="N8" s="57">
        <v>10000</v>
      </c>
      <c r="O8" s="58">
        <f t="shared" si="1"/>
        <v>2.7</v>
      </c>
      <c r="P8" s="57">
        <f t="shared" si="4"/>
        <v>27000</v>
      </c>
      <c r="Q8" s="57">
        <f t="shared" si="5"/>
        <v>1050</v>
      </c>
      <c r="R8" s="57">
        <f t="shared" si="6"/>
        <v>1995</v>
      </c>
      <c r="S8" s="55"/>
    </row>
    <row r="9" spans="1:19" s="50" customFormat="1" ht="13.5">
      <c r="A9" s="47" t="s">
        <v>89</v>
      </c>
      <c r="B9" s="51">
        <v>2.8804131903059198</v>
      </c>
      <c r="C9" s="49">
        <v>92</v>
      </c>
      <c r="D9" s="49" t="s">
        <v>110</v>
      </c>
      <c r="E9" s="49">
        <v>30</v>
      </c>
      <c r="F9" s="49" t="s">
        <v>111</v>
      </c>
      <c r="G9" s="52">
        <f t="shared" si="2"/>
        <v>4.4413793103448276</v>
      </c>
      <c r="H9" s="52">
        <f t="shared" si="3"/>
        <v>3.6206896551724141</v>
      </c>
      <c r="I9" s="49" t="s">
        <v>111</v>
      </c>
      <c r="J9" s="47" t="s">
        <v>264</v>
      </c>
      <c r="L9" s="57">
        <v>2.9000000000000001E-2</v>
      </c>
      <c r="M9" s="57">
        <f t="shared" ref="M9:M10" si="7">1000*1000</f>
        <v>1000000</v>
      </c>
      <c r="N9" s="57">
        <v>10000</v>
      </c>
      <c r="O9" s="58">
        <f t="shared" ref="O9:O10" si="8">(L9*M9)/N9</f>
        <v>2.9</v>
      </c>
      <c r="P9" s="57">
        <f t="shared" si="4"/>
        <v>29000</v>
      </c>
      <c r="Q9" s="57">
        <f t="shared" si="5"/>
        <v>1288</v>
      </c>
      <c r="R9" s="57">
        <f t="shared" si="6"/>
        <v>1050</v>
      </c>
      <c r="S9" s="55"/>
    </row>
    <row r="10" spans="1:19" s="50" customFormat="1" ht="13.5">
      <c r="A10" s="47" t="s">
        <v>93</v>
      </c>
      <c r="B10" s="51">
        <v>1.1914217633042097</v>
      </c>
      <c r="C10" s="49">
        <v>72</v>
      </c>
      <c r="D10" s="49" t="s">
        <v>110</v>
      </c>
      <c r="E10" s="49">
        <v>55</v>
      </c>
      <c r="F10" s="49" t="s">
        <v>111</v>
      </c>
      <c r="G10" s="52">
        <f t="shared" si="2"/>
        <v>8.4</v>
      </c>
      <c r="H10" s="52">
        <f t="shared" si="3"/>
        <v>16.041666666666668</v>
      </c>
      <c r="I10" s="49" t="s">
        <v>111</v>
      </c>
      <c r="J10" s="47" t="s">
        <v>266</v>
      </c>
      <c r="L10" s="57">
        <v>1.2E-2</v>
      </c>
      <c r="M10" s="57">
        <f t="shared" si="7"/>
        <v>1000000</v>
      </c>
      <c r="N10" s="57">
        <v>10000</v>
      </c>
      <c r="O10" s="58">
        <f t="shared" si="8"/>
        <v>1.2</v>
      </c>
      <c r="P10" s="57">
        <f t="shared" si="4"/>
        <v>12000</v>
      </c>
      <c r="Q10" s="57">
        <f t="shared" si="5"/>
        <v>1008</v>
      </c>
      <c r="R10" s="57">
        <f t="shared" si="6"/>
        <v>1925</v>
      </c>
      <c r="S10" s="55"/>
    </row>
    <row r="11" spans="1:19">
      <c r="A11" s="60" t="s">
        <v>109</v>
      </c>
      <c r="B11" s="61"/>
      <c r="C11" s="61"/>
      <c r="D11" s="61"/>
      <c r="E11" s="61"/>
      <c r="F11" s="61"/>
      <c r="G11" s="61"/>
      <c r="H11" s="61"/>
      <c r="I11" s="61"/>
      <c r="J11" s="61"/>
    </row>
  </sheetData>
  <mergeCells count="10">
    <mergeCell ref="G2:H2"/>
    <mergeCell ref="I2:I3"/>
    <mergeCell ref="J2:J3"/>
    <mergeCell ref="A11:J11"/>
    <mergeCell ref="A2:A3"/>
    <mergeCell ref="B2:B3"/>
    <mergeCell ref="C2:C3"/>
    <mergeCell ref="D2:D3"/>
    <mergeCell ref="E2:E3"/>
    <mergeCell ref="F2:F3"/>
  </mergeCells>
  <pageMargins left="0.43" right="0.33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="60" workbookViewId="0">
      <selection activeCell="A3" sqref="A3:H5"/>
    </sheetView>
  </sheetViews>
  <sheetFormatPr defaultRowHeight="15"/>
  <cols>
    <col min="2" max="2" width="37.7109375" customWidth="1"/>
    <col min="3" max="3" width="12.5703125" customWidth="1"/>
    <col min="4" max="4" width="11" customWidth="1"/>
    <col min="5" max="5" width="14.140625" customWidth="1"/>
    <col min="6" max="6" width="13.7109375" customWidth="1"/>
    <col min="7" max="7" width="12.85546875" customWidth="1"/>
    <col min="8" max="8" width="16" customWidth="1"/>
  </cols>
  <sheetData>
    <row r="1" spans="1:8" ht="26.25">
      <c r="A1" s="113" t="s">
        <v>240</v>
      </c>
      <c r="B1" s="113"/>
      <c r="C1" s="113"/>
      <c r="D1" s="113"/>
      <c r="E1" s="113"/>
      <c r="F1" s="113"/>
      <c r="G1" s="113"/>
      <c r="H1" s="113"/>
    </row>
    <row r="2" spans="1:8">
      <c r="A2" s="114" t="s">
        <v>241</v>
      </c>
      <c r="B2" s="114"/>
      <c r="C2" s="114"/>
      <c r="D2" s="114"/>
      <c r="E2" s="114"/>
      <c r="F2" s="114"/>
      <c r="G2" s="114"/>
      <c r="H2" s="114"/>
    </row>
    <row r="3" spans="1:8">
      <c r="A3" s="115" t="s">
        <v>242</v>
      </c>
      <c r="B3" s="116" t="s">
        <v>243</v>
      </c>
      <c r="C3" s="115" t="s">
        <v>244</v>
      </c>
      <c r="D3" s="115"/>
      <c r="E3" s="115" t="s">
        <v>245</v>
      </c>
      <c r="F3" s="115"/>
      <c r="G3" s="115"/>
      <c r="H3" s="115"/>
    </row>
    <row r="4" spans="1:8" ht="30" customHeight="1">
      <c r="A4" s="115"/>
      <c r="B4" s="116"/>
      <c r="C4" s="115"/>
      <c r="D4" s="115"/>
      <c r="E4" s="115" t="s">
        <v>246</v>
      </c>
      <c r="F4" s="115"/>
      <c r="G4" s="115" t="s">
        <v>247</v>
      </c>
      <c r="H4" s="115"/>
    </row>
    <row r="5" spans="1:8" ht="21">
      <c r="A5" s="115"/>
      <c r="B5" s="116"/>
      <c r="C5" s="44" t="s">
        <v>248</v>
      </c>
      <c r="D5" s="44" t="s">
        <v>249</v>
      </c>
      <c r="E5" s="44" t="s">
        <v>248</v>
      </c>
      <c r="F5" s="44" t="s">
        <v>249</v>
      </c>
      <c r="G5" s="44" t="s">
        <v>248</v>
      </c>
      <c r="H5" s="44" t="s">
        <v>249</v>
      </c>
    </row>
    <row r="6" spans="1:8">
      <c r="A6" s="114" t="s">
        <v>250</v>
      </c>
      <c r="B6" s="34" t="s">
        <v>251</v>
      </c>
      <c r="C6" s="35" t="s">
        <v>140</v>
      </c>
      <c r="D6" s="35" t="s">
        <v>140</v>
      </c>
      <c r="E6" s="35" t="s">
        <v>140</v>
      </c>
      <c r="F6" s="35" t="s">
        <v>140</v>
      </c>
      <c r="G6" s="35" t="s">
        <v>140</v>
      </c>
      <c r="H6" s="35" t="s">
        <v>140</v>
      </c>
    </row>
    <row r="7" spans="1:8">
      <c r="A7" s="114"/>
      <c r="B7" s="34" t="s">
        <v>252</v>
      </c>
      <c r="C7" s="35" t="s">
        <v>140</v>
      </c>
      <c r="D7" s="35" t="s">
        <v>140</v>
      </c>
      <c r="E7" s="35" t="s">
        <v>140</v>
      </c>
      <c r="F7" s="35" t="s">
        <v>140</v>
      </c>
      <c r="G7" s="35" t="s">
        <v>140</v>
      </c>
      <c r="H7" s="35" t="s">
        <v>140</v>
      </c>
    </row>
    <row r="8" spans="1:8">
      <c r="A8" s="114" t="s">
        <v>253</v>
      </c>
      <c r="B8" s="34" t="s">
        <v>251</v>
      </c>
      <c r="C8" s="35" t="s">
        <v>140</v>
      </c>
      <c r="D8" s="35" t="s">
        <v>140</v>
      </c>
      <c r="E8" s="35" t="s">
        <v>140</v>
      </c>
      <c r="F8" s="35" t="s">
        <v>140</v>
      </c>
      <c r="G8" s="35" t="s">
        <v>140</v>
      </c>
      <c r="H8" s="35" t="s">
        <v>140</v>
      </c>
    </row>
    <row r="9" spans="1:8">
      <c r="A9" s="114"/>
      <c r="B9" s="34" t="s">
        <v>252</v>
      </c>
      <c r="C9" s="35" t="s">
        <v>140</v>
      </c>
      <c r="D9" s="35" t="s">
        <v>140</v>
      </c>
      <c r="E9" s="35" t="s">
        <v>140</v>
      </c>
      <c r="F9" s="35" t="s">
        <v>140</v>
      </c>
      <c r="G9" s="35" t="s">
        <v>140</v>
      </c>
      <c r="H9" s="35" t="s">
        <v>140</v>
      </c>
    </row>
    <row r="10" spans="1:8">
      <c r="A10" s="114" t="s">
        <v>254</v>
      </c>
      <c r="B10" s="34" t="s">
        <v>251</v>
      </c>
      <c r="C10" s="35" t="s">
        <v>140</v>
      </c>
      <c r="D10" s="35" t="s">
        <v>140</v>
      </c>
      <c r="E10" s="35" t="s">
        <v>140</v>
      </c>
      <c r="F10" s="35" t="s">
        <v>140</v>
      </c>
      <c r="G10" s="35" t="s">
        <v>140</v>
      </c>
      <c r="H10" s="35" t="s">
        <v>140</v>
      </c>
    </row>
    <row r="11" spans="1:8">
      <c r="A11" s="114"/>
      <c r="B11" s="34" t="s">
        <v>252</v>
      </c>
      <c r="C11" s="35" t="s">
        <v>140</v>
      </c>
      <c r="D11" s="35" t="s">
        <v>140</v>
      </c>
      <c r="E11" s="35" t="s">
        <v>140</v>
      </c>
      <c r="F11" s="35" t="s">
        <v>140</v>
      </c>
      <c r="G11" s="35" t="s">
        <v>140</v>
      </c>
      <c r="H11" s="35" t="s">
        <v>140</v>
      </c>
    </row>
    <row r="12" spans="1:8">
      <c r="A12" s="114" t="s">
        <v>255</v>
      </c>
      <c r="B12" s="34" t="s">
        <v>251</v>
      </c>
      <c r="C12" s="35" t="s">
        <v>140</v>
      </c>
      <c r="D12" s="35" t="s">
        <v>140</v>
      </c>
      <c r="E12" s="35" t="s">
        <v>140</v>
      </c>
      <c r="F12" s="35" t="s">
        <v>140</v>
      </c>
      <c r="G12" s="35" t="s">
        <v>140</v>
      </c>
      <c r="H12" s="35" t="s">
        <v>140</v>
      </c>
    </row>
    <row r="13" spans="1:8">
      <c r="A13" s="114"/>
      <c r="B13" s="34" t="s">
        <v>252</v>
      </c>
      <c r="C13" s="35" t="s">
        <v>140</v>
      </c>
      <c r="D13" s="35" t="s">
        <v>140</v>
      </c>
      <c r="E13" s="35" t="s">
        <v>140</v>
      </c>
      <c r="F13" s="35" t="s">
        <v>140</v>
      </c>
      <c r="G13" s="35" t="s">
        <v>140</v>
      </c>
      <c r="H13" s="35" t="s">
        <v>140</v>
      </c>
    </row>
    <row r="14" spans="1:8">
      <c r="A14" s="114" t="s">
        <v>256</v>
      </c>
      <c r="B14" s="34" t="s">
        <v>251</v>
      </c>
      <c r="C14" s="35" t="s">
        <v>140</v>
      </c>
      <c r="D14" s="35" t="s">
        <v>140</v>
      </c>
      <c r="E14" s="35" t="s">
        <v>140</v>
      </c>
      <c r="F14" s="35" t="s">
        <v>140</v>
      </c>
      <c r="G14" s="35" t="s">
        <v>140</v>
      </c>
      <c r="H14" s="35" t="s">
        <v>140</v>
      </c>
    </row>
    <row r="15" spans="1:8">
      <c r="A15" s="114"/>
      <c r="B15" s="34" t="s">
        <v>252</v>
      </c>
      <c r="C15" s="35" t="s">
        <v>140</v>
      </c>
      <c r="D15" s="35" t="s">
        <v>140</v>
      </c>
      <c r="E15" s="35" t="s">
        <v>140</v>
      </c>
      <c r="F15" s="35" t="s">
        <v>140</v>
      </c>
      <c r="G15" s="35" t="s">
        <v>140</v>
      </c>
      <c r="H15" s="35" t="s">
        <v>140</v>
      </c>
    </row>
    <row r="16" spans="1:8">
      <c r="A16" s="114" t="s">
        <v>257</v>
      </c>
      <c r="B16" s="34" t="s">
        <v>251</v>
      </c>
      <c r="C16" s="35" t="s">
        <v>140</v>
      </c>
      <c r="D16" s="35" t="s">
        <v>140</v>
      </c>
      <c r="E16" s="35" t="s">
        <v>140</v>
      </c>
      <c r="F16" s="35" t="s">
        <v>140</v>
      </c>
      <c r="G16" s="35" t="s">
        <v>140</v>
      </c>
      <c r="H16" s="35" t="s">
        <v>140</v>
      </c>
    </row>
    <row r="17" spans="1:8">
      <c r="A17" s="114"/>
      <c r="B17" s="34" t="s">
        <v>252</v>
      </c>
      <c r="C17" s="35" t="s">
        <v>140</v>
      </c>
      <c r="D17" s="35" t="s">
        <v>140</v>
      </c>
      <c r="E17" s="35" t="s">
        <v>140</v>
      </c>
      <c r="F17" s="35" t="s">
        <v>140</v>
      </c>
      <c r="G17" s="35" t="s">
        <v>140</v>
      </c>
      <c r="H17" s="35" t="s">
        <v>140</v>
      </c>
    </row>
    <row r="18" spans="1:8">
      <c r="A18" s="114" t="s">
        <v>258</v>
      </c>
      <c r="B18" s="34" t="s">
        <v>251</v>
      </c>
      <c r="C18" s="35" t="s">
        <v>140</v>
      </c>
      <c r="D18" s="35" t="s">
        <v>140</v>
      </c>
      <c r="E18" s="35" t="s">
        <v>140</v>
      </c>
      <c r="F18" s="35" t="s">
        <v>140</v>
      </c>
      <c r="G18" s="35" t="s">
        <v>140</v>
      </c>
      <c r="H18" s="35" t="s">
        <v>140</v>
      </c>
    </row>
    <row r="19" spans="1:8">
      <c r="A19" s="114"/>
      <c r="B19" s="34" t="s">
        <v>252</v>
      </c>
      <c r="C19" s="35" t="s">
        <v>140</v>
      </c>
      <c r="D19" s="35" t="s">
        <v>140</v>
      </c>
      <c r="E19" s="35" t="s">
        <v>140</v>
      </c>
      <c r="F19" s="35" t="s">
        <v>140</v>
      </c>
      <c r="G19" s="35" t="s">
        <v>140</v>
      </c>
      <c r="H19" s="35" t="s">
        <v>140</v>
      </c>
    </row>
    <row r="20" spans="1:8">
      <c r="A20" s="35" t="s">
        <v>259</v>
      </c>
      <c r="B20" s="34" t="s">
        <v>260</v>
      </c>
      <c r="C20" s="35" t="s">
        <v>140</v>
      </c>
      <c r="D20" s="35" t="s">
        <v>140</v>
      </c>
      <c r="E20" s="35" t="s">
        <v>140</v>
      </c>
      <c r="F20" s="35" t="s">
        <v>140</v>
      </c>
      <c r="G20" s="35" t="s">
        <v>140</v>
      </c>
      <c r="H20" s="35" t="s">
        <v>140</v>
      </c>
    </row>
    <row r="21" spans="1:8" ht="30" customHeight="1">
      <c r="A21" s="117" t="s">
        <v>261</v>
      </c>
      <c r="B21" s="117"/>
      <c r="C21" s="117"/>
      <c r="D21" s="117"/>
      <c r="E21" s="117"/>
      <c r="F21" s="117"/>
      <c r="G21" s="117"/>
      <c r="H21" s="117"/>
    </row>
    <row r="22" spans="1:8" ht="30" customHeight="1">
      <c r="A22" s="118" t="s">
        <v>262</v>
      </c>
      <c r="B22" s="118"/>
      <c r="C22" s="118"/>
      <c r="D22" s="118"/>
      <c r="E22" s="118"/>
      <c r="F22" s="118"/>
      <c r="G22" s="118"/>
      <c r="H22" s="118"/>
    </row>
    <row r="23" spans="1:8" ht="30" customHeight="1">
      <c r="A23" s="118" t="s">
        <v>263</v>
      </c>
      <c r="B23" s="118"/>
      <c r="C23" s="118"/>
      <c r="D23" s="118"/>
      <c r="E23" s="118"/>
      <c r="F23" s="118"/>
      <c r="G23" s="118"/>
      <c r="H23" s="118"/>
    </row>
  </sheetData>
  <mergeCells count="18">
    <mergeCell ref="A18:A19"/>
    <mergeCell ref="A21:H21"/>
    <mergeCell ref="A22:H22"/>
    <mergeCell ref="A23:H23"/>
    <mergeCell ref="A6:A7"/>
    <mergeCell ref="A8:A9"/>
    <mergeCell ref="A10:A11"/>
    <mergeCell ref="A12:A13"/>
    <mergeCell ref="A14:A15"/>
    <mergeCell ref="A16:A17"/>
    <mergeCell ref="A1:H1"/>
    <mergeCell ref="A2:H2"/>
    <mergeCell ref="A3:A5"/>
    <mergeCell ref="B3:B5"/>
    <mergeCell ref="C3:D4"/>
    <mergeCell ref="E3:H3"/>
    <mergeCell ref="E4:F4"/>
    <mergeCell ref="G4:H4"/>
  </mergeCells>
  <pageMargins left="0.44" right="0.34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"/>
  <sheetViews>
    <sheetView view="pageBreakPreview" topLeftCell="A94" zoomScale="60" workbookViewId="0">
      <selection activeCell="J8" sqref="J8"/>
    </sheetView>
  </sheetViews>
  <sheetFormatPr defaultRowHeight="15"/>
  <cols>
    <col min="1" max="1" width="26" customWidth="1"/>
    <col min="2" max="2" width="15.85546875" customWidth="1"/>
    <col min="3" max="3" width="18.140625" customWidth="1"/>
    <col min="4" max="4" width="40.42578125" customWidth="1"/>
    <col min="5" max="5" width="21.5703125" customWidth="1"/>
  </cols>
  <sheetData>
    <row r="1" spans="1:5" ht="18.75">
      <c r="A1" s="8" t="s">
        <v>115</v>
      </c>
    </row>
    <row r="2" spans="1:5" ht="18.75">
      <c r="A2" s="7" t="s">
        <v>116</v>
      </c>
    </row>
    <row r="3" spans="1:5">
      <c r="A3" s="63" t="s">
        <v>117</v>
      </c>
      <c r="B3" s="63" t="s">
        <v>118</v>
      </c>
      <c r="C3" s="63" t="s">
        <v>119</v>
      </c>
      <c r="D3" s="37" t="s">
        <v>145</v>
      </c>
      <c r="E3" s="63" t="s">
        <v>120</v>
      </c>
    </row>
    <row r="4" spans="1:5">
      <c r="A4" s="63"/>
      <c r="B4" s="63"/>
      <c r="C4" s="63"/>
      <c r="D4" s="38" t="s">
        <v>146</v>
      </c>
      <c r="E4" s="63"/>
    </row>
    <row r="5" spans="1:5">
      <c r="A5" s="63"/>
      <c r="B5" s="63"/>
      <c r="C5" s="63"/>
      <c r="D5" s="38" t="s">
        <v>147</v>
      </c>
      <c r="E5" s="63"/>
    </row>
    <row r="6" spans="1:5">
      <c r="A6" s="63"/>
      <c r="B6" s="63"/>
      <c r="C6" s="63"/>
      <c r="D6" s="38" t="s">
        <v>148</v>
      </c>
      <c r="E6" s="63"/>
    </row>
    <row r="7" spans="1:5">
      <c r="A7" s="63"/>
      <c r="B7" s="63"/>
      <c r="C7" s="63"/>
      <c r="D7" s="38" t="s">
        <v>149</v>
      </c>
      <c r="E7" s="63"/>
    </row>
    <row r="8" spans="1:5" ht="18.75">
      <c r="A8" s="3" t="s">
        <v>12</v>
      </c>
      <c r="B8" s="6">
        <v>30000</v>
      </c>
      <c r="C8" s="5">
        <v>31</v>
      </c>
      <c r="D8" s="10" t="s">
        <v>121</v>
      </c>
      <c r="E8" s="45" t="s">
        <v>265</v>
      </c>
    </row>
    <row r="9" spans="1:5" ht="18.75">
      <c r="A9" s="3" t="s">
        <v>13</v>
      </c>
      <c r="B9" s="6">
        <v>51100</v>
      </c>
      <c r="C9" s="5">
        <v>48</v>
      </c>
      <c r="D9" s="10" t="s">
        <v>121</v>
      </c>
      <c r="E9" s="45" t="s">
        <v>264</v>
      </c>
    </row>
    <row r="10" spans="1:5" ht="18.75">
      <c r="A10" s="3" t="s">
        <v>14</v>
      </c>
      <c r="B10" s="6">
        <v>50000</v>
      </c>
      <c r="C10" s="5">
        <v>30</v>
      </c>
      <c r="D10" s="10" t="s">
        <v>121</v>
      </c>
      <c r="E10" s="45" t="s">
        <v>266</v>
      </c>
    </row>
    <row r="11" spans="1:5" ht="18.75">
      <c r="A11" s="3" t="s">
        <v>15</v>
      </c>
      <c r="B11" s="6">
        <v>13300</v>
      </c>
      <c r="C11" s="5">
        <v>35</v>
      </c>
      <c r="D11" s="10" t="s">
        <v>121</v>
      </c>
      <c r="E11" s="45" t="s">
        <v>265</v>
      </c>
    </row>
    <row r="12" spans="1:5" ht="18.75">
      <c r="A12" s="3" t="s">
        <v>16</v>
      </c>
      <c r="B12" s="6">
        <v>45000</v>
      </c>
      <c r="C12" s="5">
        <v>36</v>
      </c>
      <c r="D12" s="10" t="s">
        <v>121</v>
      </c>
      <c r="E12" s="45" t="s">
        <v>265</v>
      </c>
    </row>
    <row r="13" spans="1:5" ht="18.75">
      <c r="A13" s="3" t="s">
        <v>17</v>
      </c>
      <c r="B13" s="6">
        <v>30000</v>
      </c>
      <c r="C13" s="5">
        <v>25</v>
      </c>
      <c r="D13" s="10" t="s">
        <v>121</v>
      </c>
      <c r="E13" s="45" t="s">
        <v>264</v>
      </c>
    </row>
    <row r="14" spans="1:5" ht="18.75">
      <c r="A14" s="3" t="s">
        <v>18</v>
      </c>
      <c r="B14" s="6">
        <v>14000</v>
      </c>
      <c r="C14" s="5">
        <v>40</v>
      </c>
      <c r="D14" s="10" t="s">
        <v>121</v>
      </c>
      <c r="E14" s="45" t="s">
        <v>266</v>
      </c>
    </row>
    <row r="15" spans="1:5" ht="18.75">
      <c r="A15" s="3" t="s">
        <v>19</v>
      </c>
      <c r="B15" s="6">
        <v>13000</v>
      </c>
      <c r="C15" s="5">
        <v>25</v>
      </c>
      <c r="D15" s="10" t="s">
        <v>121</v>
      </c>
      <c r="E15" s="45" t="s">
        <v>267</v>
      </c>
    </row>
    <row r="16" spans="1:5" ht="18.75">
      <c r="A16" s="3" t="s">
        <v>20</v>
      </c>
      <c r="B16" s="6">
        <v>13000</v>
      </c>
      <c r="C16" s="5">
        <v>25</v>
      </c>
      <c r="D16" s="10" t="s">
        <v>121</v>
      </c>
      <c r="E16" s="45" t="s">
        <v>265</v>
      </c>
    </row>
    <row r="17" spans="1:5" ht="18.75">
      <c r="A17" s="3" t="s">
        <v>21</v>
      </c>
      <c r="B17" s="6">
        <v>34000</v>
      </c>
      <c r="C17" s="5">
        <v>20</v>
      </c>
      <c r="D17" s="10" t="s">
        <v>121</v>
      </c>
      <c r="E17" s="45" t="s">
        <v>268</v>
      </c>
    </row>
    <row r="18" spans="1:5" ht="18.75">
      <c r="A18" s="3" t="s">
        <v>22</v>
      </c>
      <c r="B18" s="6">
        <v>35996.400359964005</v>
      </c>
      <c r="C18" s="5">
        <v>51</v>
      </c>
      <c r="D18" s="10" t="s">
        <v>121</v>
      </c>
      <c r="E18" s="45" t="s">
        <v>265</v>
      </c>
    </row>
    <row r="19" spans="1:5" ht="18.75">
      <c r="A19" s="3" t="s">
        <v>23</v>
      </c>
      <c r="B19" s="6">
        <v>10997.800439912018</v>
      </c>
      <c r="C19" s="5">
        <v>21</v>
      </c>
      <c r="D19" s="10" t="s">
        <v>121</v>
      </c>
      <c r="E19" s="45" t="s">
        <v>266</v>
      </c>
    </row>
    <row r="20" spans="1:5" ht="18.75">
      <c r="A20" s="3" t="s">
        <v>24</v>
      </c>
      <c r="B20" s="6">
        <v>30990.70278916325</v>
      </c>
      <c r="C20" s="5">
        <v>35</v>
      </c>
      <c r="D20" s="10" t="s">
        <v>121</v>
      </c>
      <c r="E20" s="45" t="s">
        <v>266</v>
      </c>
    </row>
    <row r="21" spans="1:5" ht="18.75">
      <c r="A21" s="3" t="s">
        <v>25</v>
      </c>
      <c r="B21" s="6">
        <v>19792.083166733308</v>
      </c>
      <c r="C21" s="5">
        <v>29</v>
      </c>
      <c r="D21" s="10" t="s">
        <v>121</v>
      </c>
      <c r="E21" s="45" t="s">
        <v>265</v>
      </c>
    </row>
    <row r="22" spans="1:5" ht="18.75">
      <c r="A22" s="3" t="s">
        <v>26</v>
      </c>
      <c r="B22" s="6">
        <v>24987.506246876561</v>
      </c>
      <c r="C22" s="5">
        <v>49</v>
      </c>
      <c r="D22" s="10" t="s">
        <v>121</v>
      </c>
      <c r="E22" s="45" t="s">
        <v>266</v>
      </c>
    </row>
    <row r="23" spans="1:5" ht="18.75">
      <c r="A23" s="3" t="s">
        <v>27</v>
      </c>
      <c r="B23" s="6">
        <v>72056.76594043574</v>
      </c>
      <c r="C23" s="5">
        <v>25</v>
      </c>
      <c r="D23" s="10" t="s">
        <v>121</v>
      </c>
      <c r="E23" s="45" t="s">
        <v>269</v>
      </c>
    </row>
    <row r="24" spans="1:5" ht="18.75">
      <c r="A24" s="3" t="s">
        <v>28</v>
      </c>
      <c r="B24" s="6">
        <v>14989.507344858599</v>
      </c>
      <c r="C24" s="5">
        <v>24</v>
      </c>
      <c r="D24" s="10" t="s">
        <v>121</v>
      </c>
      <c r="E24" s="45" t="s">
        <v>267</v>
      </c>
    </row>
    <row r="25" spans="1:5" ht="18.75">
      <c r="A25" s="3" t="s">
        <v>29</v>
      </c>
      <c r="B25" s="6">
        <v>12989.608313349321</v>
      </c>
      <c r="C25" s="5">
        <v>22</v>
      </c>
      <c r="D25" s="10" t="s">
        <v>121</v>
      </c>
      <c r="E25" s="45" t="s">
        <v>268</v>
      </c>
    </row>
    <row r="26" spans="1:5" ht="18.75">
      <c r="A26" s="3" t="s">
        <v>30</v>
      </c>
      <c r="B26" s="6">
        <v>39964.032370866225</v>
      </c>
      <c r="C26" s="5">
        <v>50</v>
      </c>
      <c r="D26" s="10" t="s">
        <v>121</v>
      </c>
      <c r="E26" s="45" t="s">
        <v>264</v>
      </c>
    </row>
    <row r="27" spans="1:5" ht="18.75">
      <c r="A27" s="3" t="s">
        <v>31</v>
      </c>
      <c r="B27" s="6">
        <v>25974.025974025975</v>
      </c>
      <c r="C27" s="5">
        <v>39</v>
      </c>
      <c r="D27" s="10" t="s">
        <v>121</v>
      </c>
      <c r="E27" s="45" t="s">
        <v>264</v>
      </c>
    </row>
    <row r="28" spans="1:5" ht="18.75">
      <c r="A28" s="3" t="s">
        <v>32</v>
      </c>
      <c r="B28" s="6">
        <v>35960.443512136648</v>
      </c>
      <c r="C28" s="5">
        <v>31</v>
      </c>
      <c r="D28" s="10" t="s">
        <v>121</v>
      </c>
      <c r="E28" s="45" t="s">
        <v>266</v>
      </c>
    </row>
    <row r="29" spans="1:5" ht="18.75">
      <c r="A29" s="3" t="s">
        <v>33</v>
      </c>
      <c r="B29" s="6">
        <v>14982.021574111066</v>
      </c>
      <c r="C29" s="5">
        <v>41</v>
      </c>
      <c r="D29" s="10" t="s">
        <v>121</v>
      </c>
      <c r="E29" s="45" t="s">
        <v>270</v>
      </c>
    </row>
    <row r="30" spans="1:5" ht="18.75">
      <c r="A30" s="3" t="s">
        <v>34</v>
      </c>
      <c r="B30" s="6">
        <v>12983.121941476082</v>
      </c>
      <c r="C30" s="5">
        <v>28</v>
      </c>
      <c r="D30" s="10" t="s">
        <v>121</v>
      </c>
      <c r="E30" s="45" t="s">
        <v>270</v>
      </c>
    </row>
    <row r="31" spans="1:5" ht="18.75">
      <c r="A31" s="3" t="s">
        <v>35</v>
      </c>
      <c r="B31" s="6">
        <v>59916.117435590175</v>
      </c>
      <c r="C31" s="5">
        <v>32</v>
      </c>
      <c r="D31" s="10" t="s">
        <v>121</v>
      </c>
      <c r="E31" s="45" t="s">
        <v>266</v>
      </c>
    </row>
    <row r="32" spans="1:5" ht="18.75">
      <c r="A32" s="3" t="s">
        <v>36</v>
      </c>
      <c r="B32" s="6">
        <v>19970.0449326011</v>
      </c>
      <c r="C32" s="5">
        <v>20</v>
      </c>
      <c r="D32" s="10" t="s">
        <v>121</v>
      </c>
      <c r="E32" s="45" t="s">
        <v>269</v>
      </c>
    </row>
    <row r="33" spans="1:5" ht="18.75">
      <c r="A33" s="3" t="s">
        <v>37</v>
      </c>
      <c r="B33" s="6">
        <v>17472.044728434503</v>
      </c>
      <c r="C33" s="5">
        <v>22</v>
      </c>
      <c r="D33" s="10" t="s">
        <v>121</v>
      </c>
      <c r="E33" s="45" t="s">
        <v>266</v>
      </c>
    </row>
    <row r="34" spans="1:5" ht="18.75">
      <c r="A34" s="3" t="s">
        <v>38</v>
      </c>
      <c r="B34" s="6">
        <v>10981.331736048716</v>
      </c>
      <c r="C34" s="5">
        <v>41</v>
      </c>
      <c r="D34" s="10" t="s">
        <v>121</v>
      </c>
      <c r="E34" s="45" t="s">
        <v>264</v>
      </c>
    </row>
    <row r="35" spans="1:5" ht="18.75">
      <c r="A35" s="3" t="s">
        <v>39</v>
      </c>
      <c r="B35" s="6">
        <v>7985.6258734278299</v>
      </c>
      <c r="C35" s="5">
        <v>21</v>
      </c>
      <c r="D35" s="10" t="s">
        <v>121</v>
      </c>
      <c r="E35" s="45" t="s">
        <v>266</v>
      </c>
    </row>
    <row r="36" spans="1:5" ht="18.75">
      <c r="A36" s="3" t="s">
        <v>40</v>
      </c>
      <c r="B36" s="6">
        <v>7186.3459427088528</v>
      </c>
      <c r="C36" s="5">
        <v>35</v>
      </c>
      <c r="D36" s="10" t="s">
        <v>121</v>
      </c>
      <c r="E36" s="45" t="s">
        <v>266</v>
      </c>
    </row>
    <row r="37" spans="1:5" ht="18.75">
      <c r="A37" s="3" t="s">
        <v>41</v>
      </c>
      <c r="B37" s="6">
        <v>13972.055888223553</v>
      </c>
      <c r="C37" s="5">
        <v>30</v>
      </c>
      <c r="D37" s="10" t="s">
        <v>121</v>
      </c>
      <c r="E37" s="45" t="s">
        <v>265</v>
      </c>
    </row>
    <row r="38" spans="1:5" ht="18.75">
      <c r="A38" s="3" t="s">
        <v>42</v>
      </c>
      <c r="B38" s="6">
        <v>13970.661610617703</v>
      </c>
      <c r="C38" s="5">
        <v>32</v>
      </c>
      <c r="D38" s="10" t="s">
        <v>121</v>
      </c>
      <c r="E38" s="45" t="s">
        <v>266</v>
      </c>
    </row>
    <row r="39" spans="1:5" ht="18.75">
      <c r="A39" s="3" t="s">
        <v>43</v>
      </c>
      <c r="B39" s="6">
        <v>7982.4386350029927</v>
      </c>
      <c r="C39" s="5">
        <v>44</v>
      </c>
      <c r="D39" s="10" t="s">
        <v>121</v>
      </c>
      <c r="E39" s="45" t="s">
        <v>266</v>
      </c>
    </row>
    <row r="40" spans="1:5" ht="18.75">
      <c r="A40" s="3" t="s">
        <v>44</v>
      </c>
      <c r="B40" s="6">
        <v>19954.105557218398</v>
      </c>
      <c r="C40" s="5">
        <v>31</v>
      </c>
      <c r="D40" s="10" t="s">
        <v>121</v>
      </c>
      <c r="E40" s="45" t="s">
        <v>264</v>
      </c>
    </row>
    <row r="41" spans="1:5" ht="18.75">
      <c r="A41" s="3" t="s">
        <v>45</v>
      </c>
      <c r="B41" s="6">
        <v>8978.4517158818835</v>
      </c>
      <c r="C41" s="5">
        <v>30</v>
      </c>
      <c r="D41" s="10" t="s">
        <v>121</v>
      </c>
      <c r="E41" s="45" t="s">
        <v>264</v>
      </c>
    </row>
    <row r="42" spans="1:5" ht="18.75">
      <c r="A42" s="3" t="s">
        <v>46</v>
      </c>
      <c r="B42" s="6">
        <v>74812.967581047385</v>
      </c>
      <c r="C42" s="5">
        <v>24</v>
      </c>
      <c r="D42" s="10" t="s">
        <v>121</v>
      </c>
      <c r="E42" s="45" t="s">
        <v>265</v>
      </c>
    </row>
    <row r="43" spans="1:5" ht="18.75">
      <c r="A43" s="3" t="s">
        <v>47</v>
      </c>
      <c r="B43" s="6">
        <v>35906.642728904844</v>
      </c>
      <c r="C43" s="5">
        <v>49</v>
      </c>
      <c r="D43" s="10" t="s">
        <v>121</v>
      </c>
      <c r="E43" s="45" t="s">
        <v>264</v>
      </c>
    </row>
    <row r="44" spans="1:5" ht="18.75">
      <c r="A44" s="3" t="s">
        <v>48</v>
      </c>
      <c r="B44" s="6">
        <v>18948.838137030019</v>
      </c>
      <c r="C44" s="5">
        <v>40</v>
      </c>
      <c r="D44" s="10" t="s">
        <v>121</v>
      </c>
      <c r="E44" s="45" t="s">
        <v>264</v>
      </c>
    </row>
    <row r="45" spans="1:5" ht="18.75">
      <c r="A45" s="3" t="s">
        <v>50</v>
      </c>
      <c r="B45" s="6">
        <v>44869.877355668563</v>
      </c>
      <c r="C45" s="5">
        <v>52</v>
      </c>
      <c r="D45" s="10" t="s">
        <v>121</v>
      </c>
      <c r="E45" s="45" t="s">
        <v>264</v>
      </c>
    </row>
    <row r="46" spans="1:5" ht="18.75">
      <c r="A46" s="3" t="s">
        <v>51</v>
      </c>
      <c r="B46" s="6">
        <v>51844.466600199405</v>
      </c>
      <c r="C46" s="5">
        <v>36</v>
      </c>
      <c r="D46" s="10" t="s">
        <v>121</v>
      </c>
      <c r="E46" s="45" t="s">
        <v>266</v>
      </c>
    </row>
    <row r="47" spans="1:5" ht="18.75">
      <c r="A47" s="3" t="s">
        <v>52</v>
      </c>
      <c r="B47" s="6">
        <v>79752.766424085334</v>
      </c>
      <c r="C47" s="5">
        <v>35</v>
      </c>
      <c r="D47" s="10" t="s">
        <v>121</v>
      </c>
      <c r="E47" s="45" t="s">
        <v>264</v>
      </c>
    </row>
    <row r="48" spans="1:5" ht="18.75">
      <c r="A48" s="3" t="s">
        <v>53</v>
      </c>
      <c r="B48" s="6">
        <v>79744.81658692185</v>
      </c>
      <c r="C48" s="5">
        <v>29</v>
      </c>
      <c r="D48" s="10" t="s">
        <v>121</v>
      </c>
      <c r="E48" s="45" t="s">
        <v>266</v>
      </c>
    </row>
    <row r="49" spans="1:5" ht="18.75">
      <c r="A49" s="3" t="s">
        <v>54</v>
      </c>
      <c r="B49" s="6">
        <v>24917.77135453005</v>
      </c>
      <c r="C49" s="5">
        <v>22</v>
      </c>
      <c r="D49" s="10" t="s">
        <v>121</v>
      </c>
      <c r="E49" s="45" t="s">
        <v>265</v>
      </c>
    </row>
    <row r="50" spans="1:5" ht="18.75">
      <c r="A50" s="3" t="s">
        <v>55</v>
      </c>
      <c r="B50" s="6">
        <v>20928.841937412795</v>
      </c>
      <c r="C50" s="5">
        <v>41</v>
      </c>
      <c r="D50" s="10" t="s">
        <v>121</v>
      </c>
      <c r="E50" s="45" t="s">
        <v>264</v>
      </c>
    </row>
    <row r="51" spans="1:5" ht="18.75">
      <c r="A51" s="3" t="s">
        <v>57</v>
      </c>
      <c r="B51" s="6">
        <v>4982.0645675567957</v>
      </c>
      <c r="C51" s="5">
        <v>20</v>
      </c>
      <c r="D51" s="10" t="s">
        <v>121</v>
      </c>
      <c r="E51" s="45" t="s">
        <v>266</v>
      </c>
    </row>
    <row r="52" spans="1:5" ht="18.75">
      <c r="A52" s="3" t="s">
        <v>58</v>
      </c>
      <c r="B52" s="6">
        <v>9963.1363953372529</v>
      </c>
      <c r="C52" s="5">
        <v>43</v>
      </c>
      <c r="D52" s="10" t="s">
        <v>121</v>
      </c>
      <c r="E52" s="45" t="s">
        <v>266</v>
      </c>
    </row>
    <row r="53" spans="1:5" ht="18.75">
      <c r="A53" s="3" t="s">
        <v>60</v>
      </c>
      <c r="B53" s="6">
        <v>16933.957565494569</v>
      </c>
      <c r="C53" s="5">
        <v>43</v>
      </c>
      <c r="D53" s="10" t="s">
        <v>121</v>
      </c>
      <c r="E53" s="45" t="s">
        <v>265</v>
      </c>
    </row>
    <row r="54" spans="1:5" ht="18.75">
      <c r="A54" s="3" t="s">
        <v>61</v>
      </c>
      <c r="B54" s="6">
        <v>5976.0956175298807</v>
      </c>
      <c r="C54" s="5">
        <v>30</v>
      </c>
      <c r="D54" s="10" t="s">
        <v>121</v>
      </c>
      <c r="E54" s="45" t="s">
        <v>264</v>
      </c>
    </row>
    <row r="55" spans="1:5" ht="18.75">
      <c r="A55" s="3" t="s">
        <v>62</v>
      </c>
      <c r="B55" s="6">
        <v>2987.7502240812669</v>
      </c>
      <c r="C55" s="5">
        <v>21</v>
      </c>
      <c r="D55" s="10" t="s">
        <v>121</v>
      </c>
      <c r="E55" s="45" t="s">
        <v>266</v>
      </c>
    </row>
    <row r="56" spans="1:5" ht="18.75">
      <c r="A56" s="3" t="s">
        <v>64</v>
      </c>
      <c r="B56" s="6">
        <v>7965.7472866673306</v>
      </c>
      <c r="C56" s="5">
        <v>54</v>
      </c>
      <c r="D56" s="10" t="s">
        <v>121</v>
      </c>
      <c r="E56" s="45" t="s">
        <v>266</v>
      </c>
    </row>
    <row r="57" spans="1:5" ht="18.75">
      <c r="A57" s="3" t="s">
        <v>65</v>
      </c>
      <c r="B57" s="6">
        <v>15929.908403026682</v>
      </c>
      <c r="C57" s="5">
        <v>29</v>
      </c>
      <c r="D57" s="10" t="s">
        <v>121</v>
      </c>
      <c r="E57" s="45" t="s">
        <v>265</v>
      </c>
    </row>
    <row r="58" spans="1:5" ht="18.75">
      <c r="A58" s="3" t="s">
        <v>66</v>
      </c>
      <c r="B58" s="6">
        <v>10950.72175211548</v>
      </c>
      <c r="C58" s="5">
        <v>50</v>
      </c>
      <c r="D58" s="10" t="s">
        <v>121</v>
      </c>
      <c r="E58" s="45" t="s">
        <v>264</v>
      </c>
    </row>
    <row r="59" spans="1:5" ht="18.75">
      <c r="A59" s="3" t="s">
        <v>67</v>
      </c>
      <c r="B59" s="6">
        <v>11945.052757316345</v>
      </c>
      <c r="C59" s="5">
        <v>34</v>
      </c>
      <c r="D59" s="10" t="s">
        <v>121</v>
      </c>
      <c r="E59" s="45" t="s">
        <v>264</v>
      </c>
    </row>
    <row r="60" spans="1:5" ht="18.75">
      <c r="A60" s="3" t="s">
        <v>68</v>
      </c>
      <c r="B60" s="6">
        <v>10948.54185328954</v>
      </c>
      <c r="C60" s="5">
        <v>40</v>
      </c>
      <c r="D60" s="10" t="s">
        <v>121</v>
      </c>
      <c r="E60" s="45" t="s">
        <v>264</v>
      </c>
    </row>
    <row r="61" spans="1:5" ht="18.75">
      <c r="A61" s="3" t="s">
        <v>69</v>
      </c>
      <c r="B61" s="6">
        <v>16918.789808917198</v>
      </c>
      <c r="C61" s="5">
        <v>30</v>
      </c>
      <c r="D61" s="10" t="s">
        <v>121</v>
      </c>
      <c r="E61" s="45" t="s">
        <v>266</v>
      </c>
    </row>
    <row r="62" spans="1:5" ht="18.75">
      <c r="A62" s="3" t="s">
        <v>70</v>
      </c>
      <c r="B62" s="6">
        <v>15921.982286794708</v>
      </c>
      <c r="C62" s="5">
        <v>22</v>
      </c>
      <c r="D62" s="10" t="s">
        <v>121</v>
      </c>
      <c r="E62" s="45" t="s">
        <v>268</v>
      </c>
    </row>
    <row r="63" spans="1:5" ht="18.75">
      <c r="A63" s="3" t="s">
        <v>71</v>
      </c>
      <c r="B63" s="6">
        <v>8955.2238805970155</v>
      </c>
      <c r="C63" s="5">
        <v>27</v>
      </c>
      <c r="D63" s="10" t="s">
        <v>121</v>
      </c>
      <c r="E63" s="45" t="s">
        <v>266</v>
      </c>
    </row>
    <row r="64" spans="1:5" ht="18.75">
      <c r="A64" s="3" t="s">
        <v>73</v>
      </c>
      <c r="B64" s="6">
        <v>12932.749701551931</v>
      </c>
      <c r="C64" s="5">
        <v>36</v>
      </c>
      <c r="D64" s="10" t="s">
        <v>121</v>
      </c>
      <c r="E64" s="45" t="s">
        <v>266</v>
      </c>
    </row>
    <row r="65" spans="1:5" ht="18.75">
      <c r="A65" s="3" t="s">
        <v>74</v>
      </c>
      <c r="B65" s="6">
        <v>30836.566199144534</v>
      </c>
      <c r="C65" s="5">
        <v>20</v>
      </c>
      <c r="D65" s="10" t="s">
        <v>121</v>
      </c>
      <c r="E65" s="45" t="s">
        <v>266</v>
      </c>
    </row>
    <row r="66" spans="1:5" ht="18.75">
      <c r="A66" s="3" t="s">
        <v>75</v>
      </c>
      <c r="B66" s="6">
        <v>24865.725084543465</v>
      </c>
      <c r="C66" s="5">
        <v>20</v>
      </c>
      <c r="D66" s="10" t="s">
        <v>121</v>
      </c>
      <c r="E66" s="45" t="s">
        <v>266</v>
      </c>
    </row>
    <row r="67" spans="1:5" ht="18.75">
      <c r="A67" s="3" t="s">
        <v>76</v>
      </c>
      <c r="B67" s="6">
        <v>60666.335156638488</v>
      </c>
      <c r="C67" s="5">
        <v>39</v>
      </c>
      <c r="D67" s="10" t="s">
        <v>121</v>
      </c>
      <c r="E67" s="45" t="s">
        <v>264</v>
      </c>
    </row>
    <row r="68" spans="1:5" ht="18.75">
      <c r="A68" s="3" t="s">
        <v>77</v>
      </c>
      <c r="B68" s="6">
        <v>34805.091487669059</v>
      </c>
      <c r="C68" s="5">
        <v>22</v>
      </c>
      <c r="D68" s="10" t="s">
        <v>121</v>
      </c>
      <c r="E68" s="45" t="s">
        <v>264</v>
      </c>
    </row>
    <row r="69" spans="1:5" ht="18.75">
      <c r="A69" s="3" t="s">
        <v>78</v>
      </c>
      <c r="B69" s="6">
        <v>75569.255245102919</v>
      </c>
      <c r="C69" s="5">
        <v>23</v>
      </c>
      <c r="D69" s="10" t="s">
        <v>121</v>
      </c>
      <c r="E69" s="45" t="s">
        <v>266</v>
      </c>
    </row>
    <row r="70" spans="1:5" ht="18.75">
      <c r="A70" s="3" t="s">
        <v>79</v>
      </c>
      <c r="B70" s="6">
        <v>39769.337840524953</v>
      </c>
      <c r="C70" s="5">
        <v>36</v>
      </c>
      <c r="D70" s="10" t="s">
        <v>121</v>
      </c>
      <c r="E70" s="45" t="s">
        <v>264</v>
      </c>
    </row>
    <row r="71" spans="1:5" ht="18.75">
      <c r="A71" s="3" t="s">
        <v>80</v>
      </c>
      <c r="B71" s="6">
        <v>25847.499751466348</v>
      </c>
      <c r="C71" s="5">
        <v>41</v>
      </c>
      <c r="D71" s="10" t="s">
        <v>121</v>
      </c>
      <c r="E71" s="45" t="s">
        <v>266</v>
      </c>
    </row>
    <row r="72" spans="1:5" ht="18.75">
      <c r="A72" s="3" t="s">
        <v>81</v>
      </c>
      <c r="B72" s="6">
        <v>14910.536779324055</v>
      </c>
      <c r="C72" s="5">
        <v>20</v>
      </c>
      <c r="D72" s="10" t="s">
        <v>121</v>
      </c>
      <c r="E72" s="45" t="s">
        <v>265</v>
      </c>
    </row>
    <row r="73" spans="1:5" ht="18.75">
      <c r="A73" s="3" t="s">
        <v>82</v>
      </c>
      <c r="B73" s="6">
        <v>34787.79445383163</v>
      </c>
      <c r="C73" s="5">
        <v>53</v>
      </c>
      <c r="D73" s="10" t="s">
        <v>121</v>
      </c>
      <c r="E73" s="45" t="s">
        <v>264</v>
      </c>
    </row>
    <row r="74" spans="1:5" ht="18.75">
      <c r="A74" s="3" t="s">
        <v>83</v>
      </c>
      <c r="B74" s="6">
        <v>41741.204531902207</v>
      </c>
      <c r="C74" s="5">
        <v>40</v>
      </c>
      <c r="D74" s="10" t="s">
        <v>121</v>
      </c>
      <c r="E74" s="45" t="s">
        <v>266</v>
      </c>
    </row>
    <row r="75" spans="1:5" ht="18.75">
      <c r="A75" s="3" t="s">
        <v>84</v>
      </c>
      <c r="B75" s="6">
        <v>58630.627049587602</v>
      </c>
      <c r="C75" s="5">
        <v>20</v>
      </c>
      <c r="D75" s="10" t="s">
        <v>121</v>
      </c>
      <c r="E75" s="45" t="s">
        <v>264</v>
      </c>
    </row>
    <row r="76" spans="1:5" ht="18.75">
      <c r="A76" s="3" t="s">
        <v>85</v>
      </c>
      <c r="B76" s="6">
        <v>4968.2034976152627</v>
      </c>
      <c r="C76" s="5">
        <v>20</v>
      </c>
      <c r="D76" s="10" t="s">
        <v>121</v>
      </c>
      <c r="E76" s="45" t="s">
        <v>265</v>
      </c>
    </row>
    <row r="77" spans="1:5" ht="18.75">
      <c r="A77" s="3" t="s">
        <v>86</v>
      </c>
      <c r="B77" s="6">
        <v>30799.80129160457</v>
      </c>
      <c r="C77" s="5">
        <v>40</v>
      </c>
      <c r="D77" s="10" t="s">
        <v>121</v>
      </c>
      <c r="E77" s="45" t="s">
        <v>264</v>
      </c>
    </row>
    <row r="78" spans="1:5" ht="18.75">
      <c r="A78" s="3" t="s">
        <v>87</v>
      </c>
      <c r="B78" s="6">
        <v>11921.319292668388</v>
      </c>
      <c r="C78" s="5">
        <v>51</v>
      </c>
      <c r="D78" s="10" t="s">
        <v>121</v>
      </c>
      <c r="E78" s="45" t="s">
        <v>264</v>
      </c>
    </row>
    <row r="79" spans="1:5" ht="18.75">
      <c r="A79" s="3" t="s">
        <v>88</v>
      </c>
      <c r="B79" s="6">
        <v>24833.61478096752</v>
      </c>
      <c r="C79" s="5">
        <v>35</v>
      </c>
      <c r="D79" s="10" t="s">
        <v>121</v>
      </c>
      <c r="E79" s="45" t="s">
        <v>266</v>
      </c>
    </row>
    <row r="80" spans="1:5" ht="18.75">
      <c r="A80" s="3" t="s">
        <v>90</v>
      </c>
      <c r="B80" s="6">
        <v>11917.767404906148</v>
      </c>
      <c r="C80" s="5">
        <v>36</v>
      </c>
      <c r="D80" s="10" t="s">
        <v>121</v>
      </c>
      <c r="E80" s="45" t="s">
        <v>266</v>
      </c>
    </row>
    <row r="81" spans="1:5" ht="18.75">
      <c r="A81" s="3" t="s">
        <v>91</v>
      </c>
      <c r="B81" s="6">
        <v>44687.189672293942</v>
      </c>
      <c r="C81" s="5">
        <v>29</v>
      </c>
      <c r="D81" s="10" t="s">
        <v>121</v>
      </c>
      <c r="E81" s="45" t="s">
        <v>268</v>
      </c>
    </row>
    <row r="82" spans="1:5" ht="18.75">
      <c r="A82" s="3" t="s">
        <v>92</v>
      </c>
      <c r="B82" s="6">
        <v>52626.35289444941</v>
      </c>
      <c r="C82" s="5">
        <v>38</v>
      </c>
      <c r="D82" s="10" t="s">
        <v>121</v>
      </c>
      <c r="E82" s="45" t="s">
        <v>265</v>
      </c>
    </row>
    <row r="83" spans="1:5" ht="18.75">
      <c r="A83" s="3" t="s">
        <v>93</v>
      </c>
      <c r="B83" s="6">
        <v>11914.217633042097</v>
      </c>
      <c r="C83" s="5">
        <v>72</v>
      </c>
      <c r="D83" s="10" t="s">
        <v>121</v>
      </c>
      <c r="E83" s="45" t="s">
        <v>266</v>
      </c>
    </row>
    <row r="84" spans="1:5" ht="18.75">
      <c r="A84" s="3" t="s">
        <v>94</v>
      </c>
      <c r="B84" s="6">
        <v>39710.116152089744</v>
      </c>
      <c r="C84" s="5">
        <v>29</v>
      </c>
      <c r="D84" s="10" t="s">
        <v>121</v>
      </c>
      <c r="E84" s="45" t="s">
        <v>266</v>
      </c>
    </row>
    <row r="85" spans="1:5" ht="18.75">
      <c r="A85" s="3" t="s">
        <v>95</v>
      </c>
      <c r="B85" s="6">
        <v>37720.865594599956</v>
      </c>
      <c r="C85" s="5">
        <v>27</v>
      </c>
      <c r="D85" s="10" t="s">
        <v>121</v>
      </c>
      <c r="E85" s="45" t="s">
        <v>266</v>
      </c>
    </row>
    <row r="86" spans="1:5" ht="18.75">
      <c r="A86" s="3" t="s">
        <v>96</v>
      </c>
      <c r="B86" s="6">
        <v>44665.012406947892</v>
      </c>
      <c r="C86" s="5">
        <v>42</v>
      </c>
      <c r="D86" s="10" t="s">
        <v>121</v>
      </c>
      <c r="E86" s="45" t="s">
        <v>264</v>
      </c>
    </row>
    <row r="87" spans="1:5" ht="18.75">
      <c r="A87" s="3" t="s">
        <v>97</v>
      </c>
      <c r="B87" s="6">
        <v>29773.719730051605</v>
      </c>
      <c r="C87" s="5">
        <v>54</v>
      </c>
      <c r="D87" s="10" t="s">
        <v>121</v>
      </c>
      <c r="E87" s="45" t="s">
        <v>264</v>
      </c>
    </row>
    <row r="88" spans="1:5" ht="18.75">
      <c r="A88" s="3" t="s">
        <v>98</v>
      </c>
      <c r="B88" s="6">
        <v>59541.530217326581</v>
      </c>
      <c r="C88" s="5">
        <v>36</v>
      </c>
      <c r="D88" s="10" t="s">
        <v>121</v>
      </c>
      <c r="E88" s="45" t="s">
        <v>264</v>
      </c>
    </row>
    <row r="89" spans="1:5" ht="18.75">
      <c r="A89" s="3" t="s">
        <v>99</v>
      </c>
      <c r="B89" s="6">
        <v>34729.112919230007</v>
      </c>
      <c r="C89" s="5">
        <v>23</v>
      </c>
      <c r="D89" s="10" t="s">
        <v>121</v>
      </c>
      <c r="E89" s="45" t="s">
        <v>267</v>
      </c>
    </row>
    <row r="90" spans="1:5" ht="18.75">
      <c r="A90" s="3" t="s">
        <v>100</v>
      </c>
      <c r="B90" s="6">
        <v>81357.277507689258</v>
      </c>
      <c r="C90" s="5">
        <v>21</v>
      </c>
      <c r="D90" s="10" t="s">
        <v>121</v>
      </c>
      <c r="E90" s="45" t="s">
        <v>268</v>
      </c>
    </row>
    <row r="91" spans="1:5" ht="18.75">
      <c r="A91" s="3" t="s">
        <v>101</v>
      </c>
      <c r="B91" s="6">
        <v>93253.968253968254</v>
      </c>
      <c r="C91" s="5">
        <v>30</v>
      </c>
      <c r="D91" s="10" t="s">
        <v>121</v>
      </c>
      <c r="E91" s="45" t="s">
        <v>264</v>
      </c>
    </row>
    <row r="92" spans="1:5" ht="18.75">
      <c r="A92" s="3" t="s">
        <v>102</v>
      </c>
      <c r="B92" s="6">
        <v>87292.927288959443</v>
      </c>
      <c r="C92" s="5">
        <v>42</v>
      </c>
      <c r="D92" s="10" t="s">
        <v>121</v>
      </c>
      <c r="E92" s="45" t="s">
        <v>264</v>
      </c>
    </row>
    <row r="93" spans="1:5" ht="18.75">
      <c r="A93" s="3" t="s">
        <v>103</v>
      </c>
      <c r="B93" s="6">
        <v>138861.33703630231</v>
      </c>
      <c r="C93" s="5">
        <v>43</v>
      </c>
      <c r="D93" s="10" t="s">
        <v>121</v>
      </c>
      <c r="E93" s="45" t="s">
        <v>266</v>
      </c>
    </row>
    <row r="94" spans="1:5" ht="18.75">
      <c r="A94" s="3" t="s">
        <v>104</v>
      </c>
      <c r="B94" s="6">
        <v>50580.184468908068</v>
      </c>
      <c r="C94" s="5">
        <v>34</v>
      </c>
      <c r="D94" s="10" t="s">
        <v>121</v>
      </c>
      <c r="E94" s="45" t="s">
        <v>266</v>
      </c>
    </row>
    <row r="95" spans="1:5" ht="18.75">
      <c r="A95" s="3" t="s">
        <v>105</v>
      </c>
      <c r="B95" s="6">
        <v>24791.749305831021</v>
      </c>
      <c r="C95" s="5">
        <v>39</v>
      </c>
      <c r="D95" s="10" t="s">
        <v>121</v>
      </c>
      <c r="E95" s="45" t="s">
        <v>266</v>
      </c>
    </row>
    <row r="96" spans="1:5" ht="18.75">
      <c r="A96" s="3" t="s">
        <v>106</v>
      </c>
      <c r="B96" s="6">
        <v>28755.577590480912</v>
      </c>
      <c r="C96" s="5">
        <v>22</v>
      </c>
      <c r="D96" s="10" t="s">
        <v>121</v>
      </c>
      <c r="E96" s="45" t="s">
        <v>270</v>
      </c>
    </row>
    <row r="97" spans="1:5" ht="18.75">
      <c r="A97" s="3" t="s">
        <v>107</v>
      </c>
      <c r="B97" s="6">
        <v>86258.179654967273</v>
      </c>
      <c r="C97" s="5">
        <v>24</v>
      </c>
      <c r="D97" s="10" t="s">
        <v>121</v>
      </c>
      <c r="E97" s="45" t="s">
        <v>265</v>
      </c>
    </row>
    <row r="98" spans="1:5" ht="18.75">
      <c r="A98" s="3" t="s">
        <v>108</v>
      </c>
      <c r="B98" s="6">
        <v>72370.37771388916</v>
      </c>
      <c r="C98" s="5">
        <v>25</v>
      </c>
      <c r="D98" s="10" t="s">
        <v>121</v>
      </c>
      <c r="E98" s="45" t="s">
        <v>269</v>
      </c>
    </row>
    <row r="99" spans="1:5" ht="18.75" customHeight="1">
      <c r="A99" s="62" t="s">
        <v>122</v>
      </c>
      <c r="B99" s="62"/>
      <c r="C99" s="62"/>
      <c r="D99" s="62"/>
      <c r="E99" s="62"/>
    </row>
    <row r="100" spans="1:5" ht="18.75">
      <c r="A100" s="62" t="s">
        <v>123</v>
      </c>
      <c r="B100" s="62"/>
      <c r="C100" s="62"/>
      <c r="D100" s="62"/>
      <c r="E100" s="62"/>
    </row>
  </sheetData>
  <mergeCells count="6">
    <mergeCell ref="A100:E100"/>
    <mergeCell ref="A3:A7"/>
    <mergeCell ref="B3:B7"/>
    <mergeCell ref="C3:C7"/>
    <mergeCell ref="E3:E7"/>
    <mergeCell ref="A99:E99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2"/>
  <sheetViews>
    <sheetView view="pageBreakPreview" zoomScale="60" workbookViewId="0">
      <selection activeCell="J9" sqref="J9"/>
    </sheetView>
  </sheetViews>
  <sheetFormatPr defaultRowHeight="15"/>
  <cols>
    <col min="2" max="2" width="6" customWidth="1"/>
    <col min="3" max="3" width="9.5703125" customWidth="1"/>
    <col min="4" max="4" width="6.42578125" customWidth="1"/>
    <col min="6" max="6" width="10.42578125" customWidth="1"/>
    <col min="7" max="7" width="10" customWidth="1"/>
    <col min="8" max="8" width="5.7109375" customWidth="1"/>
    <col min="9" max="9" width="8.42578125" customWidth="1"/>
    <col min="10" max="10" width="7.140625" customWidth="1"/>
    <col min="11" max="11" width="5.5703125" customWidth="1"/>
    <col min="12" max="12" width="8.7109375" customWidth="1"/>
    <col min="13" max="13" width="7" customWidth="1"/>
    <col min="14" max="14" width="10.5703125" customWidth="1"/>
    <col min="15" max="15" width="11.140625" customWidth="1"/>
  </cols>
  <sheetData>
    <row r="1" spans="1:15" ht="18.75" thickBot="1">
      <c r="A1" s="11" t="s">
        <v>124</v>
      </c>
    </row>
    <row r="2" spans="1:15" ht="18.75" thickBot="1">
      <c r="A2" s="64" t="s">
        <v>125</v>
      </c>
      <c r="B2" s="67" t="s">
        <v>126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54" customHeight="1" thickBot="1">
      <c r="A3" s="65"/>
      <c r="B3" s="70" t="s">
        <v>127</v>
      </c>
      <c r="C3" s="71"/>
      <c r="D3" s="72"/>
      <c r="E3" s="70" t="s">
        <v>128</v>
      </c>
      <c r="F3" s="71"/>
      <c r="G3" s="72"/>
      <c r="H3" s="70" t="s">
        <v>129</v>
      </c>
      <c r="I3" s="71"/>
      <c r="J3" s="72"/>
      <c r="K3" s="70" t="s">
        <v>130</v>
      </c>
      <c r="L3" s="71"/>
      <c r="M3" s="72"/>
      <c r="N3" s="70" t="s">
        <v>131</v>
      </c>
      <c r="O3" s="72"/>
    </row>
    <row r="4" spans="1:15" ht="41.25" thickBot="1">
      <c r="A4" s="66"/>
      <c r="B4" s="39" t="s">
        <v>141</v>
      </c>
      <c r="C4" s="39" t="s">
        <v>142</v>
      </c>
      <c r="D4" s="39" t="s">
        <v>143</v>
      </c>
      <c r="E4" s="39" t="s">
        <v>141</v>
      </c>
      <c r="F4" s="39" t="s">
        <v>142</v>
      </c>
      <c r="G4" s="39" t="s">
        <v>144</v>
      </c>
      <c r="H4" s="39" t="s">
        <v>141</v>
      </c>
      <c r="I4" s="39" t="s">
        <v>142</v>
      </c>
      <c r="J4" s="39" t="s">
        <v>143</v>
      </c>
      <c r="K4" s="39" t="s">
        <v>141</v>
      </c>
      <c r="L4" s="39" t="s">
        <v>142</v>
      </c>
      <c r="M4" s="39" t="s">
        <v>143</v>
      </c>
      <c r="N4" s="39" t="s">
        <v>142</v>
      </c>
      <c r="O4" s="39" t="s">
        <v>144</v>
      </c>
    </row>
    <row r="5" spans="1:15" ht="17.25" thickBot="1">
      <c r="A5" s="13" t="s">
        <v>132</v>
      </c>
      <c r="B5" s="17" t="s">
        <v>140</v>
      </c>
      <c r="C5" s="17" t="s">
        <v>111</v>
      </c>
      <c r="D5" s="17" t="s">
        <v>111</v>
      </c>
      <c r="E5" s="14">
        <v>30</v>
      </c>
      <c r="F5" s="14">
        <f>891+598</f>
        <v>1489</v>
      </c>
      <c r="G5" s="14">
        <f>F5*0.015</f>
        <v>22.335000000000001</v>
      </c>
      <c r="H5" s="17" t="s">
        <v>140</v>
      </c>
      <c r="I5" s="17" t="s">
        <v>111</v>
      </c>
      <c r="J5" s="17" t="s">
        <v>111</v>
      </c>
      <c r="K5" s="17" t="s">
        <v>140</v>
      </c>
      <c r="L5" s="17" t="s">
        <v>111</v>
      </c>
      <c r="M5" s="17" t="s">
        <v>111</v>
      </c>
      <c r="N5" s="14">
        <f>F5</f>
        <v>1489</v>
      </c>
      <c r="O5" s="14">
        <f>G5</f>
        <v>22.335000000000001</v>
      </c>
    </row>
    <row r="6" spans="1:15" ht="17.25" thickBot="1">
      <c r="A6" s="13" t="s">
        <v>133</v>
      </c>
      <c r="B6" s="17" t="s">
        <v>140</v>
      </c>
      <c r="C6" s="17" t="s">
        <v>111</v>
      </c>
      <c r="D6" s="17" t="s">
        <v>111</v>
      </c>
      <c r="E6" s="14">
        <v>37</v>
      </c>
      <c r="F6" s="14">
        <f>945+402</f>
        <v>1347</v>
      </c>
      <c r="G6" s="14">
        <f t="shared" ref="G6:G12" si="0">F6*0.015</f>
        <v>20.204999999999998</v>
      </c>
      <c r="H6" s="17" t="s">
        <v>140</v>
      </c>
      <c r="I6" s="17" t="s">
        <v>111</v>
      </c>
      <c r="J6" s="17" t="s">
        <v>111</v>
      </c>
      <c r="K6" s="17" t="s">
        <v>140</v>
      </c>
      <c r="L6" s="17" t="s">
        <v>111</v>
      </c>
      <c r="M6" s="17" t="s">
        <v>111</v>
      </c>
      <c r="N6" s="14">
        <f t="shared" ref="N6:N12" si="1">F6</f>
        <v>1347</v>
      </c>
      <c r="O6" s="14">
        <f t="shared" ref="O6:O12" si="2">G6</f>
        <v>20.204999999999998</v>
      </c>
    </row>
    <row r="7" spans="1:15" ht="17.25" thickBot="1">
      <c r="A7" s="13" t="s">
        <v>134</v>
      </c>
      <c r="B7" s="17" t="s">
        <v>140</v>
      </c>
      <c r="C7" s="17" t="s">
        <v>111</v>
      </c>
      <c r="D7" s="17" t="s">
        <v>111</v>
      </c>
      <c r="E7" s="14">
        <v>15</v>
      </c>
      <c r="F7" s="14">
        <f>297+114</f>
        <v>411</v>
      </c>
      <c r="G7" s="14">
        <f t="shared" si="0"/>
        <v>6.165</v>
      </c>
      <c r="H7" s="17" t="s">
        <v>140</v>
      </c>
      <c r="I7" s="17" t="s">
        <v>111</v>
      </c>
      <c r="J7" s="17" t="s">
        <v>111</v>
      </c>
      <c r="K7" s="17" t="s">
        <v>140</v>
      </c>
      <c r="L7" s="17" t="s">
        <v>111</v>
      </c>
      <c r="M7" s="17" t="s">
        <v>111</v>
      </c>
      <c r="N7" s="14">
        <f t="shared" si="1"/>
        <v>411</v>
      </c>
      <c r="O7" s="14">
        <f t="shared" si="2"/>
        <v>6.165</v>
      </c>
    </row>
    <row r="8" spans="1:15" ht="17.25" thickBot="1">
      <c r="A8" s="13" t="s">
        <v>135</v>
      </c>
      <c r="B8" s="17" t="s">
        <v>140</v>
      </c>
      <c r="C8" s="17" t="s">
        <v>111</v>
      </c>
      <c r="D8" s="17" t="s">
        <v>111</v>
      </c>
      <c r="E8" s="14">
        <v>6</v>
      </c>
      <c r="F8" s="14">
        <f>158+108</f>
        <v>266</v>
      </c>
      <c r="G8" s="14">
        <f t="shared" si="0"/>
        <v>3.9899999999999998</v>
      </c>
      <c r="H8" s="17" t="s">
        <v>140</v>
      </c>
      <c r="I8" s="17" t="s">
        <v>111</v>
      </c>
      <c r="J8" s="17" t="s">
        <v>111</v>
      </c>
      <c r="K8" s="17" t="s">
        <v>140</v>
      </c>
      <c r="L8" s="17" t="s">
        <v>111</v>
      </c>
      <c r="M8" s="17" t="s">
        <v>111</v>
      </c>
      <c r="N8" s="14">
        <f t="shared" si="1"/>
        <v>266</v>
      </c>
      <c r="O8" s="14">
        <f t="shared" si="2"/>
        <v>3.9899999999999998</v>
      </c>
    </row>
    <row r="9" spans="1:15" ht="17.25" thickBot="1">
      <c r="A9" s="13" t="s">
        <v>136</v>
      </c>
      <c r="B9" s="17" t="s">
        <v>140</v>
      </c>
      <c r="C9" s="17" t="s">
        <v>111</v>
      </c>
      <c r="D9" s="17" t="s">
        <v>111</v>
      </c>
      <c r="E9" s="14">
        <v>3</v>
      </c>
      <c r="F9" s="14">
        <f>45+101</f>
        <v>146</v>
      </c>
      <c r="G9" s="14">
        <f t="shared" si="0"/>
        <v>2.19</v>
      </c>
      <c r="H9" s="17" t="s">
        <v>140</v>
      </c>
      <c r="I9" s="17" t="s">
        <v>111</v>
      </c>
      <c r="J9" s="17" t="s">
        <v>111</v>
      </c>
      <c r="K9" s="17" t="s">
        <v>140</v>
      </c>
      <c r="L9" s="17" t="s">
        <v>111</v>
      </c>
      <c r="M9" s="17" t="s">
        <v>111</v>
      </c>
      <c r="N9" s="14">
        <f t="shared" si="1"/>
        <v>146</v>
      </c>
      <c r="O9" s="14">
        <f t="shared" si="2"/>
        <v>2.19</v>
      </c>
    </row>
    <row r="10" spans="1:15" ht="17.25" thickBot="1">
      <c r="A10" s="13" t="s">
        <v>137</v>
      </c>
      <c r="B10" s="17" t="s">
        <v>140</v>
      </c>
      <c r="C10" s="17" t="s">
        <v>111</v>
      </c>
      <c r="D10" s="17" t="s">
        <v>111</v>
      </c>
      <c r="E10" s="14">
        <v>3</v>
      </c>
      <c r="F10" s="14">
        <f>48+95</f>
        <v>143</v>
      </c>
      <c r="G10" s="14">
        <f t="shared" si="0"/>
        <v>2.145</v>
      </c>
      <c r="H10" s="17" t="s">
        <v>140</v>
      </c>
      <c r="I10" s="17" t="s">
        <v>111</v>
      </c>
      <c r="J10" s="17" t="s">
        <v>111</v>
      </c>
      <c r="K10" s="17" t="s">
        <v>140</v>
      </c>
      <c r="L10" s="17" t="s">
        <v>111</v>
      </c>
      <c r="M10" s="17" t="s">
        <v>111</v>
      </c>
      <c r="N10" s="14">
        <f t="shared" si="1"/>
        <v>143</v>
      </c>
      <c r="O10" s="14">
        <f t="shared" si="2"/>
        <v>2.145</v>
      </c>
    </row>
    <row r="11" spans="1:15" ht="17.25" thickBot="1">
      <c r="A11" s="13" t="s">
        <v>138</v>
      </c>
      <c r="B11" s="17" t="s">
        <v>140</v>
      </c>
      <c r="C11" s="17" t="s">
        <v>111</v>
      </c>
      <c r="D11" s="17" t="s">
        <v>111</v>
      </c>
      <c r="E11" s="14">
        <v>3</v>
      </c>
      <c r="F11" s="14">
        <f>77+96</f>
        <v>173</v>
      </c>
      <c r="G11" s="14">
        <f t="shared" si="0"/>
        <v>2.5949999999999998</v>
      </c>
      <c r="H11" s="17" t="s">
        <v>140</v>
      </c>
      <c r="I11" s="17" t="s">
        <v>111</v>
      </c>
      <c r="J11" s="17" t="s">
        <v>111</v>
      </c>
      <c r="K11" s="17" t="s">
        <v>140</v>
      </c>
      <c r="L11" s="17" t="s">
        <v>111</v>
      </c>
      <c r="M11" s="17" t="s">
        <v>111</v>
      </c>
      <c r="N11" s="14">
        <f t="shared" si="1"/>
        <v>173</v>
      </c>
      <c r="O11" s="14">
        <f t="shared" si="2"/>
        <v>2.5949999999999998</v>
      </c>
    </row>
    <row r="12" spans="1:15" ht="17.25" thickBot="1">
      <c r="A12" s="13" t="s">
        <v>139</v>
      </c>
      <c r="B12" s="17" t="s">
        <v>140</v>
      </c>
      <c r="C12" s="17" t="s">
        <v>111</v>
      </c>
      <c r="D12" s="17" t="s">
        <v>111</v>
      </c>
      <c r="E12" s="14">
        <f>SUM(E5:E11)</f>
        <v>97</v>
      </c>
      <c r="F12" s="14">
        <f>SUM(F5:F11)</f>
        <v>3975</v>
      </c>
      <c r="G12" s="14">
        <f t="shared" si="0"/>
        <v>59.625</v>
      </c>
      <c r="H12" s="17" t="s">
        <v>140</v>
      </c>
      <c r="I12" s="17" t="s">
        <v>111</v>
      </c>
      <c r="J12" s="17" t="s">
        <v>111</v>
      </c>
      <c r="K12" s="17" t="s">
        <v>140</v>
      </c>
      <c r="L12" s="17" t="s">
        <v>111</v>
      </c>
      <c r="M12" s="17" t="s">
        <v>111</v>
      </c>
      <c r="N12" s="14">
        <f t="shared" si="1"/>
        <v>3975</v>
      </c>
      <c r="O12" s="14">
        <f t="shared" si="2"/>
        <v>59.625</v>
      </c>
    </row>
  </sheetData>
  <mergeCells count="7">
    <mergeCell ref="A2:A4"/>
    <mergeCell ref="B2:O2"/>
    <mergeCell ref="B3:D3"/>
    <mergeCell ref="E3:G3"/>
    <mergeCell ref="H3:J3"/>
    <mergeCell ref="K3:M3"/>
    <mergeCell ref="N3:O3"/>
  </mergeCells>
  <pageMargins left="0.56999999999999995" right="0.28999999999999998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2"/>
  <sheetViews>
    <sheetView view="pageBreakPreview" zoomScale="60" workbookViewId="0">
      <selection activeCell="L4" sqref="L4"/>
    </sheetView>
  </sheetViews>
  <sheetFormatPr defaultRowHeight="15"/>
  <cols>
    <col min="1" max="1" width="10.5703125" customWidth="1"/>
    <col min="2" max="2" width="20.7109375" customWidth="1"/>
    <col min="3" max="3" width="23.5703125" customWidth="1"/>
    <col min="4" max="4" width="12.140625" customWidth="1"/>
    <col min="5" max="5" width="10.28515625" customWidth="1"/>
    <col min="6" max="6" width="12.85546875" customWidth="1"/>
    <col min="8" max="8" width="12.5703125" customWidth="1"/>
    <col min="9" max="9" width="9.7109375" customWidth="1"/>
  </cols>
  <sheetData>
    <row r="1" spans="1:9" ht="18.75" thickBot="1">
      <c r="A1" s="18" t="s">
        <v>150</v>
      </c>
    </row>
    <row r="2" spans="1:9" ht="40.5" customHeight="1" thickBot="1">
      <c r="A2" s="64" t="s">
        <v>151</v>
      </c>
      <c r="B2" s="70" t="s">
        <v>126</v>
      </c>
      <c r="C2" s="71"/>
      <c r="D2" s="71"/>
      <c r="E2" s="71"/>
      <c r="F2" s="71"/>
      <c r="G2" s="71"/>
      <c r="H2" s="71"/>
      <c r="I2" s="72"/>
    </row>
    <row r="3" spans="1:9" ht="60.75" customHeight="1" thickBot="1">
      <c r="A3" s="65"/>
      <c r="B3" s="70" t="s">
        <v>152</v>
      </c>
      <c r="C3" s="72"/>
      <c r="D3" s="70" t="s">
        <v>153</v>
      </c>
      <c r="E3" s="72"/>
      <c r="F3" s="70" t="s">
        <v>154</v>
      </c>
      <c r="G3" s="72"/>
      <c r="H3" s="70" t="s">
        <v>139</v>
      </c>
      <c r="I3" s="72"/>
    </row>
    <row r="4" spans="1:9" ht="33.75" thickBot="1">
      <c r="A4" s="66"/>
      <c r="B4" s="40" t="s">
        <v>155</v>
      </c>
      <c r="C4" s="40" t="s">
        <v>156</v>
      </c>
      <c r="D4" s="40" t="s">
        <v>155</v>
      </c>
      <c r="E4" s="40" t="s">
        <v>156</v>
      </c>
      <c r="F4" s="40" t="s">
        <v>155</v>
      </c>
      <c r="G4" s="40" t="s">
        <v>156</v>
      </c>
      <c r="H4" s="40" t="s">
        <v>155</v>
      </c>
      <c r="I4" s="40" t="s">
        <v>156</v>
      </c>
    </row>
    <row r="5" spans="1:9" ht="18.75" thickBot="1">
      <c r="A5" s="12" t="s">
        <v>132</v>
      </c>
      <c r="B5" s="14">
        <f>891+598</f>
        <v>1489</v>
      </c>
      <c r="C5" s="12">
        <f>B5*0.015</f>
        <v>22.335000000000001</v>
      </c>
      <c r="D5" s="15" t="s">
        <v>140</v>
      </c>
      <c r="E5" s="15" t="s">
        <v>140</v>
      </c>
      <c r="F5" s="15" t="s">
        <v>140</v>
      </c>
      <c r="G5" s="15" t="s">
        <v>140</v>
      </c>
      <c r="H5" s="12">
        <f>B5</f>
        <v>1489</v>
      </c>
      <c r="I5" s="12">
        <f>C5</f>
        <v>22.335000000000001</v>
      </c>
    </row>
    <row r="6" spans="1:9" ht="18.75" thickBot="1">
      <c r="A6" s="12" t="s">
        <v>133</v>
      </c>
      <c r="B6" s="14">
        <f>945+402</f>
        <v>1347</v>
      </c>
      <c r="C6" s="12">
        <f t="shared" ref="C6:C12" si="0">B6*0.015</f>
        <v>20.204999999999998</v>
      </c>
      <c r="D6" s="15" t="s">
        <v>140</v>
      </c>
      <c r="E6" s="15" t="s">
        <v>140</v>
      </c>
      <c r="F6" s="15" t="s">
        <v>140</v>
      </c>
      <c r="G6" s="15" t="s">
        <v>140</v>
      </c>
      <c r="H6" s="12">
        <f t="shared" ref="H6:H12" si="1">B6</f>
        <v>1347</v>
      </c>
      <c r="I6" s="12">
        <f t="shared" ref="I6:I12" si="2">C6</f>
        <v>20.204999999999998</v>
      </c>
    </row>
    <row r="7" spans="1:9" ht="18.75" thickBot="1">
      <c r="A7" s="12" t="s">
        <v>134</v>
      </c>
      <c r="B7" s="14">
        <f>297+114</f>
        <v>411</v>
      </c>
      <c r="C7" s="12">
        <f t="shared" si="0"/>
        <v>6.165</v>
      </c>
      <c r="D7" s="15" t="s">
        <v>140</v>
      </c>
      <c r="E7" s="15" t="s">
        <v>140</v>
      </c>
      <c r="F7" s="15" t="s">
        <v>140</v>
      </c>
      <c r="G7" s="15" t="s">
        <v>140</v>
      </c>
      <c r="H7" s="12">
        <f t="shared" si="1"/>
        <v>411</v>
      </c>
      <c r="I7" s="12">
        <f t="shared" si="2"/>
        <v>6.165</v>
      </c>
    </row>
    <row r="8" spans="1:9" ht="18.75" thickBot="1">
      <c r="A8" s="12" t="s">
        <v>135</v>
      </c>
      <c r="B8" s="14">
        <f>158+108</f>
        <v>266</v>
      </c>
      <c r="C8" s="12">
        <f t="shared" si="0"/>
        <v>3.9899999999999998</v>
      </c>
      <c r="D8" s="15" t="s">
        <v>140</v>
      </c>
      <c r="E8" s="15" t="s">
        <v>140</v>
      </c>
      <c r="F8" s="15" t="s">
        <v>140</v>
      </c>
      <c r="G8" s="15" t="s">
        <v>140</v>
      </c>
      <c r="H8" s="12">
        <f t="shared" si="1"/>
        <v>266</v>
      </c>
      <c r="I8" s="12">
        <f t="shared" si="2"/>
        <v>3.9899999999999998</v>
      </c>
    </row>
    <row r="9" spans="1:9" ht="18.75" thickBot="1">
      <c r="A9" s="12" t="s">
        <v>136</v>
      </c>
      <c r="B9" s="14">
        <f>45+101</f>
        <v>146</v>
      </c>
      <c r="C9" s="12">
        <f t="shared" si="0"/>
        <v>2.19</v>
      </c>
      <c r="D9" s="15" t="s">
        <v>140</v>
      </c>
      <c r="E9" s="15" t="s">
        <v>140</v>
      </c>
      <c r="F9" s="15" t="s">
        <v>140</v>
      </c>
      <c r="G9" s="15" t="s">
        <v>140</v>
      </c>
      <c r="H9" s="12">
        <f t="shared" si="1"/>
        <v>146</v>
      </c>
      <c r="I9" s="12">
        <f t="shared" si="2"/>
        <v>2.19</v>
      </c>
    </row>
    <row r="10" spans="1:9" ht="18.75" thickBot="1">
      <c r="A10" s="12" t="s">
        <v>137</v>
      </c>
      <c r="B10" s="14">
        <f>48+95</f>
        <v>143</v>
      </c>
      <c r="C10" s="12">
        <f t="shared" si="0"/>
        <v>2.145</v>
      </c>
      <c r="D10" s="15" t="s">
        <v>140</v>
      </c>
      <c r="E10" s="15" t="s">
        <v>140</v>
      </c>
      <c r="F10" s="15" t="s">
        <v>140</v>
      </c>
      <c r="G10" s="15" t="s">
        <v>140</v>
      </c>
      <c r="H10" s="12">
        <f t="shared" si="1"/>
        <v>143</v>
      </c>
      <c r="I10" s="12">
        <f t="shared" si="2"/>
        <v>2.145</v>
      </c>
    </row>
    <row r="11" spans="1:9" ht="18.75" thickBot="1">
      <c r="A11" s="12" t="s">
        <v>138</v>
      </c>
      <c r="B11" s="14">
        <f>77+96</f>
        <v>173</v>
      </c>
      <c r="C11" s="12">
        <f t="shared" si="0"/>
        <v>2.5949999999999998</v>
      </c>
      <c r="D11" s="15" t="s">
        <v>140</v>
      </c>
      <c r="E11" s="15" t="s">
        <v>140</v>
      </c>
      <c r="F11" s="15" t="s">
        <v>140</v>
      </c>
      <c r="G11" s="15" t="s">
        <v>140</v>
      </c>
      <c r="H11" s="12">
        <f t="shared" si="1"/>
        <v>173</v>
      </c>
      <c r="I11" s="12">
        <f t="shared" si="2"/>
        <v>2.5949999999999998</v>
      </c>
    </row>
    <row r="12" spans="1:9" ht="18.75" thickBot="1">
      <c r="A12" s="12" t="s">
        <v>139</v>
      </c>
      <c r="B12" s="14">
        <f>SUM(B5:B11)</f>
        <v>3975</v>
      </c>
      <c r="C12" s="12">
        <f t="shared" si="0"/>
        <v>59.625</v>
      </c>
      <c r="D12" s="15" t="s">
        <v>140</v>
      </c>
      <c r="E12" s="15" t="s">
        <v>140</v>
      </c>
      <c r="F12" s="15" t="s">
        <v>140</v>
      </c>
      <c r="G12" s="15" t="s">
        <v>140</v>
      </c>
      <c r="H12" s="12">
        <f t="shared" si="1"/>
        <v>3975</v>
      </c>
      <c r="I12" s="12">
        <f t="shared" si="2"/>
        <v>59.625</v>
      </c>
    </row>
  </sheetData>
  <mergeCells count="6">
    <mergeCell ref="A2:A4"/>
    <mergeCell ref="B2:I2"/>
    <mergeCell ref="B3:C3"/>
    <mergeCell ref="D3:E3"/>
    <mergeCell ref="F3:G3"/>
    <mergeCell ref="H3:I3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8"/>
  <sheetViews>
    <sheetView view="pageBreakPreview" zoomScale="60" workbookViewId="0">
      <selection activeCell="L6" sqref="L6"/>
    </sheetView>
  </sheetViews>
  <sheetFormatPr defaultRowHeight="15"/>
  <cols>
    <col min="1" max="1" width="12" customWidth="1"/>
    <col min="3" max="3" width="3.7109375" customWidth="1"/>
    <col min="4" max="4" width="9.5703125" customWidth="1"/>
    <col min="5" max="5" width="3.42578125" customWidth="1"/>
    <col min="6" max="6" width="10.42578125" customWidth="1"/>
    <col min="7" max="7" width="4.5703125" customWidth="1"/>
    <col min="8" max="8" width="10" customWidth="1"/>
    <col min="9" max="9" width="3.7109375" customWidth="1"/>
    <col min="10" max="10" width="9.7109375" customWidth="1"/>
    <col min="11" max="11" width="4" customWidth="1"/>
    <col min="12" max="12" width="10.28515625" customWidth="1"/>
    <col min="13" max="13" width="3.42578125" customWidth="1"/>
    <col min="14" max="14" width="9.5703125" customWidth="1"/>
    <col min="15" max="15" width="4" customWidth="1"/>
    <col min="16" max="16" width="9.85546875" customWidth="1"/>
    <col min="17" max="17" width="3.7109375" customWidth="1"/>
    <col min="18" max="18" width="9.42578125" customWidth="1"/>
  </cols>
  <sheetData>
    <row r="1" spans="1:18" ht="18.75" thickBot="1">
      <c r="A1" s="18" t="s">
        <v>158</v>
      </c>
    </row>
    <row r="2" spans="1:18" ht="16.5" thickBot="1">
      <c r="A2" s="73" t="s">
        <v>159</v>
      </c>
      <c r="B2" s="74"/>
      <c r="C2" s="79" t="s">
        <v>126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73" t="s">
        <v>139</v>
      </c>
      <c r="R2" s="74"/>
    </row>
    <row r="3" spans="1:18" ht="16.5" thickBot="1">
      <c r="A3" s="75"/>
      <c r="B3" s="76"/>
      <c r="C3" s="79" t="s">
        <v>132</v>
      </c>
      <c r="D3" s="81"/>
      <c r="E3" s="79" t="s">
        <v>133</v>
      </c>
      <c r="F3" s="81"/>
      <c r="G3" s="79" t="s">
        <v>134</v>
      </c>
      <c r="H3" s="81"/>
      <c r="I3" s="79" t="s">
        <v>135</v>
      </c>
      <c r="J3" s="81"/>
      <c r="K3" s="79" t="s">
        <v>136</v>
      </c>
      <c r="L3" s="81"/>
      <c r="M3" s="79" t="s">
        <v>137</v>
      </c>
      <c r="N3" s="81"/>
      <c r="O3" s="79" t="s">
        <v>138</v>
      </c>
      <c r="P3" s="81"/>
      <c r="Q3" s="77"/>
      <c r="R3" s="78"/>
    </row>
    <row r="4" spans="1:18" ht="15.75" thickBot="1">
      <c r="A4" s="77"/>
      <c r="B4" s="78"/>
      <c r="C4" s="41" t="s">
        <v>160</v>
      </c>
      <c r="D4" s="41" t="s">
        <v>156</v>
      </c>
      <c r="E4" s="41" t="s">
        <v>160</v>
      </c>
      <c r="F4" s="41" t="s">
        <v>156</v>
      </c>
      <c r="G4" s="41" t="s">
        <v>160</v>
      </c>
      <c r="H4" s="41" t="s">
        <v>156</v>
      </c>
      <c r="I4" s="41" t="s">
        <v>160</v>
      </c>
      <c r="J4" s="41" t="s">
        <v>156</v>
      </c>
      <c r="K4" s="41" t="s">
        <v>160</v>
      </c>
      <c r="L4" s="41" t="s">
        <v>156</v>
      </c>
      <c r="M4" s="41" t="s">
        <v>160</v>
      </c>
      <c r="N4" s="41" t="s">
        <v>156</v>
      </c>
      <c r="O4" s="41" t="s">
        <v>160</v>
      </c>
      <c r="P4" s="41" t="s">
        <v>156</v>
      </c>
      <c r="Q4" s="41" t="s">
        <v>160</v>
      </c>
      <c r="R4" s="41" t="s">
        <v>156</v>
      </c>
    </row>
    <row r="5" spans="1:18" ht="39" thickBot="1">
      <c r="A5" s="20" t="s">
        <v>161</v>
      </c>
      <c r="B5" s="15" t="s">
        <v>162</v>
      </c>
      <c r="C5" s="21" t="s">
        <v>140</v>
      </c>
      <c r="D5" s="19" t="s">
        <v>111</v>
      </c>
      <c r="E5" s="21" t="s">
        <v>140</v>
      </c>
      <c r="F5" s="19" t="s">
        <v>111</v>
      </c>
      <c r="G5" s="21" t="s">
        <v>140</v>
      </c>
      <c r="H5" s="19" t="s">
        <v>111</v>
      </c>
      <c r="I5" s="21" t="s">
        <v>140</v>
      </c>
      <c r="J5" s="19" t="s">
        <v>111</v>
      </c>
      <c r="K5" s="21" t="s">
        <v>140</v>
      </c>
      <c r="L5" s="19" t="s">
        <v>111</v>
      </c>
      <c r="M5" s="21" t="s">
        <v>140</v>
      </c>
      <c r="N5" s="19" t="s">
        <v>111</v>
      </c>
      <c r="O5" s="21" t="s">
        <v>140</v>
      </c>
      <c r="P5" s="19" t="s">
        <v>111</v>
      </c>
      <c r="Q5" s="21" t="s">
        <v>140</v>
      </c>
      <c r="R5" s="19" t="s">
        <v>111</v>
      </c>
    </row>
    <row r="6" spans="1:18" ht="93.75" customHeight="1" thickBot="1">
      <c r="A6" s="82" t="s">
        <v>163</v>
      </c>
      <c r="B6" s="15" t="s">
        <v>162</v>
      </c>
      <c r="C6" s="46">
        <v>891</v>
      </c>
      <c r="D6" s="19">
        <f>C6*0.015</f>
        <v>13.365</v>
      </c>
      <c r="E6" s="46">
        <v>945</v>
      </c>
      <c r="F6" s="19">
        <f>E6*0.015</f>
        <v>14.174999999999999</v>
      </c>
      <c r="G6" s="46">
        <v>297</v>
      </c>
      <c r="H6" s="19">
        <f>G6*0.015</f>
        <v>4.4550000000000001</v>
      </c>
      <c r="I6" s="46">
        <v>158</v>
      </c>
      <c r="J6" s="19">
        <f>I6*0.015</f>
        <v>2.37</v>
      </c>
      <c r="K6" s="46">
        <v>45</v>
      </c>
      <c r="L6" s="19">
        <f>K6*0.015</f>
        <v>0.67499999999999993</v>
      </c>
      <c r="M6" s="46">
        <v>48</v>
      </c>
      <c r="N6" s="19">
        <f>M6*0.015</f>
        <v>0.72</v>
      </c>
      <c r="O6" s="46">
        <v>77</v>
      </c>
      <c r="P6" s="19">
        <f>O6*0.015</f>
        <v>1.155</v>
      </c>
      <c r="Q6" s="46">
        <v>2461</v>
      </c>
      <c r="R6" s="19">
        <f>Q6*0.015</f>
        <v>36.914999999999999</v>
      </c>
    </row>
    <row r="7" spans="1:18" ht="69.75" customHeight="1" thickBot="1">
      <c r="A7" s="83"/>
      <c r="B7" s="15" t="s">
        <v>164</v>
      </c>
      <c r="C7" s="46">
        <v>598</v>
      </c>
      <c r="D7" s="19">
        <f>C7*0.015</f>
        <v>8.9699999999999989</v>
      </c>
      <c r="E7" s="46">
        <v>402</v>
      </c>
      <c r="F7" s="19">
        <f>E7*0.015</f>
        <v>6.0299999999999994</v>
      </c>
      <c r="G7" s="46">
        <v>114</v>
      </c>
      <c r="H7" s="19">
        <f>G7*0.015</f>
        <v>1.71</v>
      </c>
      <c r="I7" s="46">
        <v>108</v>
      </c>
      <c r="J7" s="19">
        <f>I7*0.015</f>
        <v>1.6199999999999999</v>
      </c>
      <c r="K7" s="46">
        <v>101</v>
      </c>
      <c r="L7" s="19">
        <f>K7*0.015</f>
        <v>1.5149999999999999</v>
      </c>
      <c r="M7" s="46">
        <v>95</v>
      </c>
      <c r="N7" s="19">
        <f>M7*0.015</f>
        <v>1.425</v>
      </c>
      <c r="O7" s="46">
        <v>96</v>
      </c>
      <c r="P7" s="19">
        <f>O7*0.015</f>
        <v>1.44</v>
      </c>
      <c r="Q7" s="46">
        <v>1514</v>
      </c>
      <c r="R7" s="19">
        <f>Q7*0.015</f>
        <v>22.71</v>
      </c>
    </row>
    <row r="8" spans="1:18" ht="38.25" customHeight="1" thickBot="1">
      <c r="A8" s="84" t="s">
        <v>165</v>
      </c>
      <c r="B8" s="15" t="s">
        <v>162</v>
      </c>
      <c r="C8" s="21" t="s">
        <v>140</v>
      </c>
      <c r="D8" s="19" t="s">
        <v>111</v>
      </c>
      <c r="E8" s="21" t="s">
        <v>140</v>
      </c>
      <c r="F8" s="19" t="s">
        <v>111</v>
      </c>
      <c r="G8" s="21" t="s">
        <v>140</v>
      </c>
      <c r="H8" s="19" t="s">
        <v>111</v>
      </c>
      <c r="I8" s="21" t="s">
        <v>140</v>
      </c>
      <c r="J8" s="19" t="s">
        <v>111</v>
      </c>
      <c r="K8" s="21" t="s">
        <v>140</v>
      </c>
      <c r="L8" s="19" t="s">
        <v>111</v>
      </c>
      <c r="M8" s="21" t="s">
        <v>140</v>
      </c>
      <c r="N8" s="19" t="s">
        <v>111</v>
      </c>
      <c r="O8" s="21" t="s">
        <v>140</v>
      </c>
      <c r="P8" s="19" t="s">
        <v>111</v>
      </c>
      <c r="Q8" s="21" t="s">
        <v>140</v>
      </c>
      <c r="R8" s="19" t="s">
        <v>111</v>
      </c>
    </row>
    <row r="9" spans="1:18" ht="18.75" thickBot="1">
      <c r="A9" s="85"/>
      <c r="B9" s="15" t="s">
        <v>164</v>
      </c>
      <c r="C9" s="21" t="s">
        <v>140</v>
      </c>
      <c r="D9" s="19" t="s">
        <v>111</v>
      </c>
      <c r="E9" s="21" t="s">
        <v>140</v>
      </c>
      <c r="F9" s="19" t="s">
        <v>111</v>
      </c>
      <c r="G9" s="21" t="s">
        <v>140</v>
      </c>
      <c r="H9" s="19" t="s">
        <v>111</v>
      </c>
      <c r="I9" s="21" t="s">
        <v>140</v>
      </c>
      <c r="J9" s="19" t="s">
        <v>111</v>
      </c>
      <c r="K9" s="21" t="s">
        <v>140</v>
      </c>
      <c r="L9" s="19" t="s">
        <v>111</v>
      </c>
      <c r="M9" s="21" t="s">
        <v>140</v>
      </c>
      <c r="N9" s="19" t="s">
        <v>111</v>
      </c>
      <c r="O9" s="21" t="s">
        <v>140</v>
      </c>
      <c r="P9" s="19" t="s">
        <v>111</v>
      </c>
      <c r="Q9" s="21" t="s">
        <v>140</v>
      </c>
      <c r="R9" s="19" t="s">
        <v>111</v>
      </c>
    </row>
    <row r="10" spans="1:18" ht="23.25" customHeight="1" thickBot="1">
      <c r="A10" s="84" t="s">
        <v>166</v>
      </c>
      <c r="B10" s="15" t="s">
        <v>162</v>
      </c>
      <c r="C10" s="21" t="s">
        <v>140</v>
      </c>
      <c r="D10" s="19" t="s">
        <v>111</v>
      </c>
      <c r="E10" s="21" t="s">
        <v>140</v>
      </c>
      <c r="F10" s="19" t="s">
        <v>111</v>
      </c>
      <c r="G10" s="21" t="s">
        <v>140</v>
      </c>
      <c r="H10" s="19" t="s">
        <v>111</v>
      </c>
      <c r="I10" s="21" t="s">
        <v>140</v>
      </c>
      <c r="J10" s="19" t="s">
        <v>111</v>
      </c>
      <c r="K10" s="21" t="s">
        <v>140</v>
      </c>
      <c r="L10" s="19" t="s">
        <v>111</v>
      </c>
      <c r="M10" s="21" t="s">
        <v>140</v>
      </c>
      <c r="N10" s="19" t="s">
        <v>111</v>
      </c>
      <c r="O10" s="21" t="s">
        <v>140</v>
      </c>
      <c r="P10" s="19" t="s">
        <v>111</v>
      </c>
      <c r="Q10" s="21" t="s">
        <v>140</v>
      </c>
      <c r="R10" s="19" t="s">
        <v>111</v>
      </c>
    </row>
    <row r="11" spans="1:18" ht="25.5" customHeight="1" thickBot="1">
      <c r="A11" s="86"/>
      <c r="B11" s="25" t="s">
        <v>164</v>
      </c>
      <c r="C11" s="26" t="s">
        <v>140</v>
      </c>
      <c r="D11" s="22" t="s">
        <v>111</v>
      </c>
      <c r="E11" s="26" t="s">
        <v>140</v>
      </c>
      <c r="F11" s="22" t="s">
        <v>111</v>
      </c>
      <c r="G11" s="26" t="s">
        <v>140</v>
      </c>
      <c r="H11" s="22" t="s">
        <v>111</v>
      </c>
      <c r="I11" s="26" t="s">
        <v>140</v>
      </c>
      <c r="J11" s="22" t="s">
        <v>111</v>
      </c>
      <c r="K11" s="26" t="s">
        <v>140</v>
      </c>
      <c r="L11" s="22" t="s">
        <v>111</v>
      </c>
      <c r="M11" s="26" t="s">
        <v>140</v>
      </c>
      <c r="N11" s="22" t="s">
        <v>111</v>
      </c>
      <c r="O11" s="26" t="s">
        <v>140</v>
      </c>
      <c r="P11" s="22" t="s">
        <v>111</v>
      </c>
      <c r="Q11" s="26" t="s">
        <v>140</v>
      </c>
      <c r="R11" s="22" t="s">
        <v>111</v>
      </c>
    </row>
    <row r="12" spans="1:18" ht="39.75" customHeight="1" thickBot="1">
      <c r="A12" s="87" t="s">
        <v>139</v>
      </c>
      <c r="B12" s="88"/>
      <c r="C12" s="27" t="s">
        <v>157</v>
      </c>
      <c r="D12" s="27" t="s">
        <v>157</v>
      </c>
      <c r="E12" s="27" t="s">
        <v>157</v>
      </c>
      <c r="F12" s="27" t="s">
        <v>157</v>
      </c>
      <c r="G12" s="27" t="s">
        <v>157</v>
      </c>
      <c r="H12" s="27" t="s">
        <v>157</v>
      </c>
      <c r="I12" s="27" t="s">
        <v>157</v>
      </c>
      <c r="J12" s="27" t="s">
        <v>157</v>
      </c>
      <c r="K12" s="27" t="s">
        <v>157</v>
      </c>
      <c r="L12" s="27" t="s">
        <v>157</v>
      </c>
      <c r="M12" s="27" t="s">
        <v>157</v>
      </c>
      <c r="N12" s="27" t="s">
        <v>157</v>
      </c>
      <c r="O12" s="27" t="s">
        <v>157</v>
      </c>
      <c r="P12" s="27" t="s">
        <v>157</v>
      </c>
      <c r="Q12" s="27" t="s">
        <v>157</v>
      </c>
      <c r="R12" s="28" t="s">
        <v>157</v>
      </c>
    </row>
    <row r="13" spans="1:18" ht="19.5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1:18" ht="15.75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>
      <c r="D16" s="29" t="s">
        <v>167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4:4">
      <c r="D17" s="30" t="s">
        <v>168</v>
      </c>
    </row>
    <row r="18" spans="4:4">
      <c r="D18" s="30" t="s">
        <v>169</v>
      </c>
    </row>
  </sheetData>
  <mergeCells count="15">
    <mergeCell ref="A6:A7"/>
    <mergeCell ref="A8:A9"/>
    <mergeCell ref="A10:A11"/>
    <mergeCell ref="A12:B12"/>
    <mergeCell ref="A13:R13"/>
    <mergeCell ref="A2:B4"/>
    <mergeCell ref="C2:P2"/>
    <mergeCell ref="Q2:R3"/>
    <mergeCell ref="C3:D3"/>
    <mergeCell ref="E3:F3"/>
    <mergeCell ref="G3:H3"/>
    <mergeCell ref="I3:J3"/>
    <mergeCell ref="K3:L3"/>
    <mergeCell ref="M3:N3"/>
    <mergeCell ref="O3:P3"/>
  </mergeCells>
  <pageMargins left="0.35" right="0.33" top="0.47" bottom="0.42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view="pageBreakPreview" topLeftCell="A2" zoomScale="60" workbookViewId="0">
      <selection activeCell="C9" sqref="C9"/>
    </sheetView>
  </sheetViews>
  <sheetFormatPr defaultRowHeight="15"/>
  <cols>
    <col min="1" max="1" width="32.28515625" customWidth="1"/>
    <col min="2" max="2" width="23.28515625" customWidth="1"/>
    <col min="3" max="3" width="24.140625" customWidth="1"/>
    <col min="4" max="4" width="22.7109375" customWidth="1"/>
    <col min="5" max="5" width="27.140625" customWidth="1"/>
  </cols>
  <sheetData>
    <row r="1" spans="1:5" ht="23.25" customHeight="1">
      <c r="A1" s="90" t="s">
        <v>170</v>
      </c>
      <c r="B1" s="91"/>
      <c r="C1" s="91"/>
      <c r="D1" s="91"/>
      <c r="E1" s="92"/>
    </row>
    <row r="2" spans="1:5" ht="24" customHeight="1" thickBot="1">
      <c r="A2" s="93" t="s">
        <v>173</v>
      </c>
      <c r="B2" s="94"/>
      <c r="C2" s="94"/>
      <c r="D2" s="94"/>
      <c r="E2" s="95"/>
    </row>
    <row r="3" spans="1:5" ht="27" customHeight="1">
      <c r="A3" s="96" t="s">
        <v>271</v>
      </c>
      <c r="B3" s="97"/>
      <c r="C3" s="97"/>
      <c r="D3" s="97"/>
      <c r="E3" s="98"/>
    </row>
    <row r="4" spans="1:5" ht="30">
      <c r="A4" s="31" t="s">
        <v>174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ht="29.25" customHeight="1">
      <c r="A5" s="16" t="s">
        <v>179</v>
      </c>
      <c r="B5" s="10" t="s">
        <v>180</v>
      </c>
      <c r="C5" s="10" t="s">
        <v>180</v>
      </c>
      <c r="D5" s="10" t="s">
        <v>180</v>
      </c>
      <c r="E5" s="10" t="s">
        <v>180</v>
      </c>
    </row>
    <row r="6" spans="1:5" ht="25.5" customHeight="1">
      <c r="A6" s="32" t="s">
        <v>181</v>
      </c>
      <c r="B6" s="10" t="s">
        <v>180</v>
      </c>
      <c r="C6" s="10" t="s">
        <v>180</v>
      </c>
      <c r="D6" s="10" t="s">
        <v>180</v>
      </c>
      <c r="E6" s="10" t="s">
        <v>180</v>
      </c>
    </row>
    <row r="7" spans="1:5" ht="24.75" customHeight="1">
      <c r="A7" s="32" t="s">
        <v>182</v>
      </c>
      <c r="B7" s="10" t="s">
        <v>180</v>
      </c>
      <c r="C7" s="10" t="s">
        <v>180</v>
      </c>
      <c r="D7" s="10" t="s">
        <v>180</v>
      </c>
      <c r="E7" s="10" t="s">
        <v>180</v>
      </c>
    </row>
    <row r="8" spans="1:5" ht="29.25" customHeight="1">
      <c r="A8" s="32" t="s">
        <v>183</v>
      </c>
      <c r="B8" s="10" t="s">
        <v>180</v>
      </c>
      <c r="C8" s="10" t="s">
        <v>180</v>
      </c>
      <c r="D8" s="10" t="s">
        <v>180</v>
      </c>
      <c r="E8" s="10" t="s">
        <v>180</v>
      </c>
    </row>
    <row r="9" spans="1:5" ht="45">
      <c r="A9" s="16" t="s">
        <v>184</v>
      </c>
      <c r="B9" s="10" t="s">
        <v>140</v>
      </c>
      <c r="C9" s="10" t="s">
        <v>140</v>
      </c>
      <c r="D9" s="10" t="s">
        <v>140</v>
      </c>
      <c r="E9" s="10" t="s">
        <v>140</v>
      </c>
    </row>
    <row r="10" spans="1:5">
      <c r="A10" s="32" t="s">
        <v>185</v>
      </c>
      <c r="B10" s="10" t="s">
        <v>111</v>
      </c>
      <c r="C10" s="10" t="s">
        <v>111</v>
      </c>
      <c r="D10" s="10" t="s">
        <v>111</v>
      </c>
      <c r="E10" s="10" t="s">
        <v>111</v>
      </c>
    </row>
    <row r="11" spans="1:5">
      <c r="A11" s="32" t="s">
        <v>186</v>
      </c>
      <c r="B11" s="10">
        <v>0</v>
      </c>
      <c r="C11" s="10">
        <v>0</v>
      </c>
      <c r="D11" s="10">
        <v>0</v>
      </c>
      <c r="E11" s="10">
        <v>0</v>
      </c>
    </row>
    <row r="12" spans="1:5" ht="30">
      <c r="A12" s="16" t="s">
        <v>187</v>
      </c>
      <c r="B12" s="10">
        <v>0</v>
      </c>
      <c r="C12" s="10">
        <v>0</v>
      </c>
      <c r="D12" s="10">
        <v>0</v>
      </c>
      <c r="E12" s="10">
        <v>0</v>
      </c>
    </row>
    <row r="13" spans="1:5">
      <c r="A13" s="16" t="s">
        <v>188</v>
      </c>
      <c r="B13" s="10" t="s">
        <v>111</v>
      </c>
      <c r="C13" s="10" t="s">
        <v>111</v>
      </c>
      <c r="D13" s="10" t="s">
        <v>111</v>
      </c>
      <c r="E13" s="10" t="s">
        <v>111</v>
      </c>
    </row>
    <row r="14" spans="1:5">
      <c r="A14" s="32" t="s">
        <v>189</v>
      </c>
      <c r="B14" s="10" t="s">
        <v>111</v>
      </c>
      <c r="C14" s="10" t="s">
        <v>111</v>
      </c>
      <c r="D14" s="10" t="s">
        <v>111</v>
      </c>
      <c r="E14" s="10" t="s">
        <v>111</v>
      </c>
    </row>
    <row r="15" spans="1:5">
      <c r="A15" s="32" t="s">
        <v>190</v>
      </c>
      <c r="B15" s="10" t="s">
        <v>111</v>
      </c>
      <c r="C15" s="10" t="s">
        <v>111</v>
      </c>
      <c r="D15" s="10" t="s">
        <v>111</v>
      </c>
      <c r="E15" s="10" t="s">
        <v>111</v>
      </c>
    </row>
    <row r="16" spans="1:5">
      <c r="A16" s="32" t="s">
        <v>191</v>
      </c>
      <c r="B16" s="10">
        <v>0</v>
      </c>
      <c r="C16" s="10">
        <v>0</v>
      </c>
      <c r="D16" s="10">
        <v>0</v>
      </c>
      <c r="E16" s="10">
        <v>0</v>
      </c>
    </row>
    <row r="17" spans="1:5" ht="21.75" customHeight="1">
      <c r="A17" s="16" t="s">
        <v>192</v>
      </c>
      <c r="B17" s="10" t="s">
        <v>180</v>
      </c>
      <c r="C17" s="10" t="s">
        <v>180</v>
      </c>
      <c r="D17" s="10" t="s">
        <v>180</v>
      </c>
      <c r="E17" s="10" t="s">
        <v>180</v>
      </c>
    </row>
    <row r="18" spans="1:5" ht="23.25" customHeight="1">
      <c r="A18" s="99" t="s">
        <v>171</v>
      </c>
      <c r="B18" s="99"/>
      <c r="C18" s="99"/>
      <c r="D18" s="99"/>
      <c r="E18" s="99"/>
    </row>
    <row r="19" spans="1:5" ht="21.75" customHeight="1">
      <c r="A19" s="99" t="s">
        <v>172</v>
      </c>
      <c r="B19" s="99"/>
      <c r="C19" s="99"/>
      <c r="D19" s="99"/>
      <c r="E19" s="99"/>
    </row>
  </sheetData>
  <mergeCells count="5">
    <mergeCell ref="A1:E1"/>
    <mergeCell ref="A2:E2"/>
    <mergeCell ref="A3:E3"/>
    <mergeCell ref="A18:E18"/>
    <mergeCell ref="A19:E19"/>
  </mergeCells>
  <pageMargins left="0.42" right="0.35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view="pageBreakPreview" zoomScale="60" workbookViewId="0">
      <selection activeCell="F9" sqref="F9"/>
    </sheetView>
  </sheetViews>
  <sheetFormatPr defaultRowHeight="15"/>
  <cols>
    <col min="1" max="1" width="15.5703125" customWidth="1"/>
    <col min="2" max="2" width="11.42578125" customWidth="1"/>
    <col min="3" max="3" width="14.28515625" customWidth="1"/>
    <col min="4" max="4" width="11.7109375" customWidth="1"/>
    <col min="5" max="5" width="14" customWidth="1"/>
    <col min="6" max="6" width="10.140625" customWidth="1"/>
    <col min="7" max="7" width="11.7109375" customWidth="1"/>
    <col min="8" max="8" width="11.28515625" customWidth="1"/>
    <col min="9" max="9" width="14.28515625" customWidth="1"/>
    <col min="10" max="10" width="16" customWidth="1"/>
  </cols>
  <sheetData>
    <row r="1" spans="1:10" ht="27" customHeight="1">
      <c r="A1" s="101" t="s">
        <v>204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15.75">
      <c r="A2" s="104" t="s">
        <v>193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42" customHeight="1">
      <c r="A3" s="105" t="s">
        <v>210</v>
      </c>
      <c r="B3" s="105" t="s">
        <v>211</v>
      </c>
      <c r="C3" s="105"/>
      <c r="D3" s="105" t="s">
        <v>212</v>
      </c>
      <c r="E3" s="105"/>
      <c r="F3" s="105"/>
      <c r="G3" s="105"/>
      <c r="H3" s="105"/>
      <c r="I3" s="105"/>
      <c r="J3" s="105"/>
    </row>
    <row r="4" spans="1:10" ht="45">
      <c r="A4" s="105"/>
      <c r="B4" s="42" t="s">
        <v>213</v>
      </c>
      <c r="C4" s="42" t="s">
        <v>214</v>
      </c>
      <c r="D4" s="42" t="s">
        <v>213</v>
      </c>
      <c r="E4" s="42" t="s">
        <v>215</v>
      </c>
      <c r="F4" s="42" t="s">
        <v>216</v>
      </c>
      <c r="G4" s="42" t="s">
        <v>217</v>
      </c>
      <c r="H4" s="42" t="s">
        <v>218</v>
      </c>
      <c r="I4" s="42" t="s">
        <v>219</v>
      </c>
      <c r="J4" s="42" t="s">
        <v>220</v>
      </c>
    </row>
    <row r="5" spans="1:10" ht="32.25" customHeight="1">
      <c r="A5" s="9" t="s">
        <v>194</v>
      </c>
      <c r="B5" s="33" t="s">
        <v>195</v>
      </c>
      <c r="C5" s="33" t="s">
        <v>195</v>
      </c>
      <c r="D5" s="33" t="s">
        <v>195</v>
      </c>
      <c r="E5" s="33" t="s">
        <v>195</v>
      </c>
      <c r="F5" s="33" t="s">
        <v>195</v>
      </c>
      <c r="G5" s="33" t="s">
        <v>195</v>
      </c>
      <c r="H5" s="33" t="s">
        <v>195</v>
      </c>
      <c r="I5" s="33" t="s">
        <v>195</v>
      </c>
      <c r="J5" s="33" t="s">
        <v>195</v>
      </c>
    </row>
    <row r="6" spans="1:10" ht="29.25" customHeight="1">
      <c r="A6" s="9" t="s">
        <v>196</v>
      </c>
      <c r="B6" s="33" t="s">
        <v>195</v>
      </c>
      <c r="C6" s="33" t="s">
        <v>195</v>
      </c>
      <c r="D6" s="33" t="s">
        <v>195</v>
      </c>
      <c r="E6" s="33" t="s">
        <v>195</v>
      </c>
      <c r="F6" s="33" t="s">
        <v>195</v>
      </c>
      <c r="G6" s="33" t="s">
        <v>195</v>
      </c>
      <c r="H6" s="33" t="s">
        <v>195</v>
      </c>
      <c r="I6" s="33" t="s">
        <v>195</v>
      </c>
      <c r="J6" s="33" t="s">
        <v>195</v>
      </c>
    </row>
    <row r="7" spans="1:10" ht="29.25" customHeight="1">
      <c r="A7" s="9" t="s">
        <v>197</v>
      </c>
      <c r="B7" s="33" t="s">
        <v>195</v>
      </c>
      <c r="C7" s="33" t="s">
        <v>195</v>
      </c>
      <c r="D7" s="33" t="s">
        <v>195</v>
      </c>
      <c r="E7" s="33" t="s">
        <v>195</v>
      </c>
      <c r="F7" s="33" t="s">
        <v>195</v>
      </c>
      <c r="G7" s="33" t="s">
        <v>195</v>
      </c>
      <c r="H7" s="33" t="s">
        <v>195</v>
      </c>
      <c r="I7" s="33" t="s">
        <v>195</v>
      </c>
      <c r="J7" s="33" t="s">
        <v>195</v>
      </c>
    </row>
    <row r="8" spans="1:10" ht="31.5" customHeight="1">
      <c r="A8" s="9" t="s">
        <v>198</v>
      </c>
      <c r="B8" s="33" t="s">
        <v>195</v>
      </c>
      <c r="C8" s="33" t="s">
        <v>195</v>
      </c>
      <c r="D8" s="33" t="s">
        <v>195</v>
      </c>
      <c r="E8" s="33" t="s">
        <v>195</v>
      </c>
      <c r="F8" s="33" t="s">
        <v>195</v>
      </c>
      <c r="G8" s="33" t="s">
        <v>195</v>
      </c>
      <c r="H8" s="33" t="s">
        <v>195</v>
      </c>
      <c r="I8" s="33" t="s">
        <v>195</v>
      </c>
      <c r="J8" s="33" t="s">
        <v>195</v>
      </c>
    </row>
    <row r="9" spans="1:10" ht="33" customHeight="1">
      <c r="A9" s="9" t="s">
        <v>199</v>
      </c>
      <c r="B9" s="33" t="s">
        <v>195</v>
      </c>
      <c r="C9" s="33" t="s">
        <v>195</v>
      </c>
      <c r="D9" s="33" t="s">
        <v>195</v>
      </c>
      <c r="E9" s="33" t="s">
        <v>195</v>
      </c>
      <c r="F9" s="33" t="s">
        <v>195</v>
      </c>
      <c r="G9" s="33" t="s">
        <v>195</v>
      </c>
      <c r="H9" s="33" t="s">
        <v>195</v>
      </c>
      <c r="I9" s="33" t="s">
        <v>195</v>
      </c>
      <c r="J9" s="33" t="s">
        <v>195</v>
      </c>
    </row>
    <row r="10" spans="1:10" ht="32.25" customHeight="1">
      <c r="A10" s="9" t="s">
        <v>200</v>
      </c>
      <c r="B10" s="33" t="s">
        <v>195</v>
      </c>
      <c r="C10" s="33" t="s">
        <v>195</v>
      </c>
      <c r="D10" s="33" t="s">
        <v>195</v>
      </c>
      <c r="E10" s="33" t="s">
        <v>195</v>
      </c>
      <c r="F10" s="33" t="s">
        <v>195</v>
      </c>
      <c r="G10" s="33" t="s">
        <v>195</v>
      </c>
      <c r="H10" s="33" t="s">
        <v>195</v>
      </c>
      <c r="I10" s="33" t="s">
        <v>195</v>
      </c>
      <c r="J10" s="33" t="s">
        <v>195</v>
      </c>
    </row>
    <row r="11" spans="1:10" ht="28.5" customHeight="1">
      <c r="A11" s="9" t="s">
        <v>201</v>
      </c>
      <c r="B11" s="33" t="s">
        <v>195</v>
      </c>
      <c r="C11" s="33" t="s">
        <v>195</v>
      </c>
      <c r="D11" s="33" t="s">
        <v>195</v>
      </c>
      <c r="E11" s="33" t="s">
        <v>195</v>
      </c>
      <c r="F11" s="33" t="s">
        <v>195</v>
      </c>
      <c r="G11" s="33" t="s">
        <v>195</v>
      </c>
      <c r="H11" s="33" t="s">
        <v>195</v>
      </c>
      <c r="I11" s="33" t="s">
        <v>195</v>
      </c>
      <c r="J11" s="33" t="s">
        <v>195</v>
      </c>
    </row>
    <row r="12" spans="1:10" ht="18.75">
      <c r="A12" s="9" t="s">
        <v>202</v>
      </c>
      <c r="B12" s="33" t="s">
        <v>195</v>
      </c>
      <c r="C12" s="33" t="s">
        <v>195</v>
      </c>
      <c r="D12" s="33" t="s">
        <v>195</v>
      </c>
      <c r="E12" s="33" t="s">
        <v>195</v>
      </c>
      <c r="F12" s="33" t="s">
        <v>195</v>
      </c>
      <c r="G12" s="33" t="s">
        <v>195</v>
      </c>
      <c r="H12" s="33" t="s">
        <v>195</v>
      </c>
      <c r="I12" s="33" t="s">
        <v>195</v>
      </c>
      <c r="J12" s="33" t="s">
        <v>195</v>
      </c>
    </row>
    <row r="13" spans="1:10">
      <c r="A13" s="100" t="s">
        <v>209</v>
      </c>
      <c r="B13" s="100"/>
      <c r="C13" s="100"/>
      <c r="D13" s="100"/>
      <c r="E13" s="100"/>
      <c r="F13" s="100"/>
      <c r="G13" s="100"/>
      <c r="H13" s="100"/>
      <c r="I13" s="100"/>
      <c r="J13" s="100"/>
    </row>
  </sheetData>
  <mergeCells count="6">
    <mergeCell ref="A13:J13"/>
    <mergeCell ref="A1:J1"/>
    <mergeCell ref="A2:J2"/>
    <mergeCell ref="A3:A4"/>
    <mergeCell ref="B3:C3"/>
    <mergeCell ref="D3:J3"/>
  </mergeCells>
  <pageMargins left="0.4" right="0.37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3"/>
  <sheetViews>
    <sheetView view="pageBreakPreview" zoomScale="60" workbookViewId="0">
      <selection activeCell="F10" sqref="F10"/>
    </sheetView>
  </sheetViews>
  <sheetFormatPr defaultRowHeight="15"/>
  <cols>
    <col min="1" max="1" width="13.85546875" customWidth="1"/>
    <col min="2" max="2" width="13.42578125" customWidth="1"/>
    <col min="3" max="3" width="15" customWidth="1"/>
    <col min="4" max="4" width="13.85546875" customWidth="1"/>
    <col min="5" max="5" width="14.7109375" customWidth="1"/>
    <col min="6" max="6" width="15.28515625" customWidth="1"/>
    <col min="7" max="7" width="16.85546875" customWidth="1"/>
    <col min="8" max="8" width="16" customWidth="1"/>
  </cols>
  <sheetData>
    <row r="1" spans="1:8" ht="94.5" customHeight="1">
      <c r="A1" s="107" t="s">
        <v>221</v>
      </c>
      <c r="B1" s="107"/>
      <c r="C1" s="107"/>
      <c r="D1" s="107"/>
      <c r="E1" s="107"/>
      <c r="F1" s="107"/>
      <c r="G1" s="107"/>
      <c r="H1" s="107"/>
    </row>
    <row r="2" spans="1:8">
      <c r="A2" s="108" t="s">
        <v>223</v>
      </c>
      <c r="B2" s="108"/>
      <c r="C2" s="108"/>
      <c r="D2" s="108"/>
      <c r="E2" s="108"/>
      <c r="F2" s="108"/>
      <c r="G2" s="108"/>
      <c r="H2" s="108"/>
    </row>
    <row r="3" spans="1:8">
      <c r="A3" s="109" t="s">
        <v>210</v>
      </c>
      <c r="B3" s="109" t="s">
        <v>224</v>
      </c>
      <c r="C3" s="109" t="s">
        <v>211</v>
      </c>
      <c r="D3" s="109" t="s">
        <v>212</v>
      </c>
      <c r="E3" s="109"/>
      <c r="F3" s="109"/>
      <c r="G3" s="109"/>
      <c r="H3" s="109"/>
    </row>
    <row r="4" spans="1:8" ht="30">
      <c r="A4" s="109"/>
      <c r="B4" s="109"/>
      <c r="C4" s="109"/>
      <c r="D4" s="37" t="s">
        <v>216</v>
      </c>
      <c r="E4" s="37" t="s">
        <v>217</v>
      </c>
      <c r="F4" s="37" t="s">
        <v>225</v>
      </c>
      <c r="G4" s="37" t="s">
        <v>219</v>
      </c>
      <c r="H4" s="37" t="s">
        <v>220</v>
      </c>
    </row>
    <row r="5" spans="1:8">
      <c r="A5" s="10" t="s">
        <v>226</v>
      </c>
      <c r="B5" s="10" t="s">
        <v>140</v>
      </c>
      <c r="C5" s="10" t="s">
        <v>140</v>
      </c>
      <c r="D5" s="10" t="s">
        <v>140</v>
      </c>
      <c r="E5" s="10" t="s">
        <v>140</v>
      </c>
      <c r="F5" s="10" t="s">
        <v>140</v>
      </c>
      <c r="G5" s="10" t="s">
        <v>140</v>
      </c>
      <c r="H5" s="10" t="s">
        <v>140</v>
      </c>
    </row>
    <row r="6" spans="1:8">
      <c r="A6" s="10" t="s">
        <v>227</v>
      </c>
      <c r="B6" s="10" t="s">
        <v>140</v>
      </c>
      <c r="C6" s="10" t="s">
        <v>140</v>
      </c>
      <c r="D6" s="10" t="s">
        <v>140</v>
      </c>
      <c r="E6" s="10" t="s">
        <v>140</v>
      </c>
      <c r="F6" s="10" t="s">
        <v>140</v>
      </c>
      <c r="G6" s="10" t="s">
        <v>140</v>
      </c>
      <c r="H6" s="10" t="s">
        <v>140</v>
      </c>
    </row>
    <row r="7" spans="1:8">
      <c r="A7" s="10" t="s">
        <v>228</v>
      </c>
      <c r="B7" s="10" t="s">
        <v>140</v>
      </c>
      <c r="C7" s="10" t="s">
        <v>140</v>
      </c>
      <c r="D7" s="10" t="s">
        <v>140</v>
      </c>
      <c r="E7" s="10" t="s">
        <v>140</v>
      </c>
      <c r="F7" s="10" t="s">
        <v>140</v>
      </c>
      <c r="G7" s="10" t="s">
        <v>140</v>
      </c>
      <c r="H7" s="10" t="s">
        <v>140</v>
      </c>
    </row>
    <row r="8" spans="1:8">
      <c r="A8" s="10" t="s">
        <v>229</v>
      </c>
      <c r="B8" s="10" t="s">
        <v>140</v>
      </c>
      <c r="C8" s="10" t="s">
        <v>140</v>
      </c>
      <c r="D8" s="10" t="s">
        <v>140</v>
      </c>
      <c r="E8" s="10" t="s">
        <v>140</v>
      </c>
      <c r="F8" s="10" t="s">
        <v>140</v>
      </c>
      <c r="G8" s="10" t="s">
        <v>140</v>
      </c>
      <c r="H8" s="10" t="s">
        <v>140</v>
      </c>
    </row>
    <row r="9" spans="1:8">
      <c r="A9" s="10" t="s">
        <v>230</v>
      </c>
      <c r="B9" s="10" t="s">
        <v>140</v>
      </c>
      <c r="C9" s="10" t="s">
        <v>140</v>
      </c>
      <c r="D9" s="10" t="s">
        <v>140</v>
      </c>
      <c r="E9" s="10" t="s">
        <v>140</v>
      </c>
      <c r="F9" s="10" t="s">
        <v>140</v>
      </c>
      <c r="G9" s="10" t="s">
        <v>140</v>
      </c>
      <c r="H9" s="10" t="s">
        <v>140</v>
      </c>
    </row>
    <row r="10" spans="1:8">
      <c r="A10" s="10" t="s">
        <v>231</v>
      </c>
      <c r="B10" s="10" t="s">
        <v>140</v>
      </c>
      <c r="C10" s="10" t="s">
        <v>140</v>
      </c>
      <c r="D10" s="10" t="s">
        <v>140</v>
      </c>
      <c r="E10" s="10" t="s">
        <v>140</v>
      </c>
      <c r="F10" s="10" t="s">
        <v>140</v>
      </c>
      <c r="G10" s="10" t="s">
        <v>140</v>
      </c>
      <c r="H10" s="10" t="s">
        <v>140</v>
      </c>
    </row>
    <row r="11" spans="1:8">
      <c r="A11" s="10" t="s">
        <v>232</v>
      </c>
      <c r="B11" s="10" t="s">
        <v>140</v>
      </c>
      <c r="C11" s="10" t="s">
        <v>140</v>
      </c>
      <c r="D11" s="10" t="s">
        <v>140</v>
      </c>
      <c r="E11" s="10" t="s">
        <v>140</v>
      </c>
      <c r="F11" s="10" t="s">
        <v>140</v>
      </c>
      <c r="G11" s="10" t="s">
        <v>140</v>
      </c>
      <c r="H11" s="10" t="s">
        <v>140</v>
      </c>
    </row>
    <row r="12" spans="1:8">
      <c r="A12" s="10" t="s">
        <v>233</v>
      </c>
      <c r="B12" s="10" t="s">
        <v>140</v>
      </c>
      <c r="C12" s="10" t="s">
        <v>140</v>
      </c>
      <c r="D12" s="10" t="s">
        <v>140</v>
      </c>
      <c r="E12" s="10" t="s">
        <v>140</v>
      </c>
      <c r="F12" s="10" t="s">
        <v>140</v>
      </c>
      <c r="G12" s="10" t="s">
        <v>140</v>
      </c>
      <c r="H12" s="10" t="s">
        <v>140</v>
      </c>
    </row>
    <row r="13" spans="1:8" ht="30" customHeight="1">
      <c r="A13" s="106" t="s">
        <v>222</v>
      </c>
      <c r="B13" s="106"/>
      <c r="C13" s="106"/>
      <c r="D13" s="106"/>
      <c r="E13" s="106"/>
      <c r="F13" s="106"/>
      <c r="G13" s="106"/>
      <c r="H13" s="106"/>
    </row>
  </sheetData>
  <mergeCells count="7">
    <mergeCell ref="A13:H13"/>
    <mergeCell ref="A1:H1"/>
    <mergeCell ref="A2:H2"/>
    <mergeCell ref="A3:A4"/>
    <mergeCell ref="B3:B4"/>
    <mergeCell ref="C3:C4"/>
    <mergeCell ref="D3:H3"/>
  </mergeCells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"/>
  <sheetViews>
    <sheetView view="pageBreakPreview" zoomScale="60" workbookViewId="0">
      <selection activeCell="M10" sqref="M10:M11"/>
    </sheetView>
  </sheetViews>
  <sheetFormatPr defaultRowHeight="15"/>
  <cols>
    <col min="1" max="1" width="18.28515625" customWidth="1"/>
    <col min="2" max="2" width="21.28515625" customWidth="1"/>
    <col min="3" max="3" width="25.140625" customWidth="1"/>
    <col min="4" max="4" width="15.7109375" customWidth="1"/>
    <col min="5" max="5" width="13.85546875" customWidth="1"/>
    <col min="6" max="6" width="15.42578125" customWidth="1"/>
    <col min="7" max="7" width="18.5703125" customWidth="1"/>
  </cols>
  <sheetData>
    <row r="1" spans="1:7" ht="52.5" customHeight="1">
      <c r="A1" s="111" t="s">
        <v>234</v>
      </c>
      <c r="B1" s="111"/>
      <c r="C1" s="111"/>
      <c r="D1" s="111"/>
      <c r="E1" s="111"/>
      <c r="F1" s="111"/>
      <c r="G1" s="111"/>
    </row>
    <row r="2" spans="1:7" ht="37.5" customHeight="1">
      <c r="A2" s="112" t="s">
        <v>235</v>
      </c>
      <c r="B2" s="112"/>
      <c r="C2" s="112"/>
      <c r="D2" s="112"/>
      <c r="E2" s="112"/>
      <c r="F2" s="112"/>
      <c r="G2" s="112"/>
    </row>
    <row r="3" spans="1:7" ht="37.5" customHeight="1">
      <c r="A3" s="63" t="s">
        <v>205</v>
      </c>
      <c r="B3" s="63" t="s">
        <v>236</v>
      </c>
      <c r="C3" s="63" t="s">
        <v>206</v>
      </c>
      <c r="D3" s="63" t="s">
        <v>207</v>
      </c>
      <c r="E3" s="63"/>
      <c r="F3" s="63"/>
      <c r="G3" s="63"/>
    </row>
    <row r="4" spans="1:7" ht="37.5">
      <c r="A4" s="63"/>
      <c r="B4" s="63"/>
      <c r="C4" s="63"/>
      <c r="D4" s="43" t="s">
        <v>237</v>
      </c>
      <c r="E4" s="43" t="s">
        <v>208</v>
      </c>
      <c r="F4" s="43" t="s">
        <v>238</v>
      </c>
      <c r="G4" s="43" t="s">
        <v>239</v>
      </c>
    </row>
    <row r="5" spans="1:7" ht="18.75">
      <c r="A5" s="9" t="s">
        <v>194</v>
      </c>
      <c r="B5" s="9" t="s">
        <v>140</v>
      </c>
      <c r="C5" s="9" t="s">
        <v>140</v>
      </c>
      <c r="D5" s="9" t="s">
        <v>140</v>
      </c>
      <c r="E5" s="9" t="s">
        <v>140</v>
      </c>
      <c r="F5" s="9" t="s">
        <v>140</v>
      </c>
      <c r="G5" s="9" t="s">
        <v>140</v>
      </c>
    </row>
    <row r="6" spans="1:7" ht="18.75">
      <c r="A6" s="9" t="s">
        <v>196</v>
      </c>
      <c r="B6" s="9" t="s">
        <v>140</v>
      </c>
      <c r="C6" s="9" t="s">
        <v>140</v>
      </c>
      <c r="D6" s="9" t="s">
        <v>140</v>
      </c>
      <c r="E6" s="9" t="s">
        <v>140</v>
      </c>
      <c r="F6" s="9" t="s">
        <v>140</v>
      </c>
      <c r="G6" s="9" t="s">
        <v>140</v>
      </c>
    </row>
    <row r="7" spans="1:7" ht="18.75">
      <c r="A7" s="9" t="s">
        <v>197</v>
      </c>
      <c r="B7" s="9" t="s">
        <v>140</v>
      </c>
      <c r="C7" s="9" t="s">
        <v>140</v>
      </c>
      <c r="D7" s="9" t="s">
        <v>140</v>
      </c>
      <c r="E7" s="9" t="s">
        <v>140</v>
      </c>
      <c r="F7" s="9" t="s">
        <v>140</v>
      </c>
      <c r="G7" s="9" t="s">
        <v>140</v>
      </c>
    </row>
    <row r="8" spans="1:7" ht="18.75">
      <c r="A8" s="9" t="s">
        <v>198</v>
      </c>
      <c r="B8" s="9" t="s">
        <v>140</v>
      </c>
      <c r="C8" s="9" t="s">
        <v>140</v>
      </c>
      <c r="D8" s="9" t="s">
        <v>140</v>
      </c>
      <c r="E8" s="9" t="s">
        <v>140</v>
      </c>
      <c r="F8" s="9" t="s">
        <v>140</v>
      </c>
      <c r="G8" s="9" t="s">
        <v>140</v>
      </c>
    </row>
    <row r="9" spans="1:7" ht="18.75">
      <c r="A9" s="9" t="s">
        <v>199</v>
      </c>
      <c r="B9" s="9" t="s">
        <v>140</v>
      </c>
      <c r="C9" s="9" t="s">
        <v>140</v>
      </c>
      <c r="D9" s="9" t="s">
        <v>140</v>
      </c>
      <c r="E9" s="9" t="s">
        <v>140</v>
      </c>
      <c r="F9" s="9" t="s">
        <v>140</v>
      </c>
      <c r="G9" s="9" t="s">
        <v>140</v>
      </c>
    </row>
    <row r="10" spans="1:7" ht="18.75">
      <c r="A10" s="9" t="s">
        <v>200</v>
      </c>
      <c r="B10" s="9" t="s">
        <v>140</v>
      </c>
      <c r="C10" s="9" t="s">
        <v>140</v>
      </c>
      <c r="D10" s="9" t="s">
        <v>140</v>
      </c>
      <c r="E10" s="9" t="s">
        <v>140</v>
      </c>
      <c r="F10" s="9" t="s">
        <v>140</v>
      </c>
      <c r="G10" s="9" t="s">
        <v>140</v>
      </c>
    </row>
    <row r="11" spans="1:7" ht="18.75">
      <c r="A11" s="9" t="s">
        <v>201</v>
      </c>
      <c r="B11" s="9" t="s">
        <v>140</v>
      </c>
      <c r="C11" s="9" t="s">
        <v>140</v>
      </c>
      <c r="D11" s="9" t="s">
        <v>140</v>
      </c>
      <c r="E11" s="9" t="s">
        <v>140</v>
      </c>
      <c r="F11" s="9" t="s">
        <v>140</v>
      </c>
      <c r="G11" s="9" t="s">
        <v>140</v>
      </c>
    </row>
    <row r="12" spans="1:7" ht="18.75">
      <c r="A12" s="9" t="s">
        <v>202</v>
      </c>
      <c r="B12" s="9" t="s">
        <v>140</v>
      </c>
      <c r="C12" s="9" t="s">
        <v>140</v>
      </c>
      <c r="D12" s="9" t="s">
        <v>140</v>
      </c>
      <c r="E12" s="9" t="s">
        <v>140</v>
      </c>
      <c r="F12" s="9" t="s">
        <v>140</v>
      </c>
      <c r="G12" s="9" t="s">
        <v>140</v>
      </c>
    </row>
    <row r="13" spans="1:7" ht="31.5" customHeight="1">
      <c r="A13" s="110" t="s">
        <v>203</v>
      </c>
      <c r="B13" s="110"/>
      <c r="C13" s="110"/>
      <c r="D13" s="110"/>
      <c r="E13" s="110"/>
      <c r="F13" s="110"/>
      <c r="G13" s="110"/>
    </row>
  </sheetData>
  <mergeCells count="7">
    <mergeCell ref="A13:G13"/>
    <mergeCell ref="A1:G1"/>
    <mergeCell ref="A2:G2"/>
    <mergeCell ref="A3:A4"/>
    <mergeCell ref="B3:B4"/>
    <mergeCell ref="C3:C4"/>
    <mergeCell ref="D3:G3"/>
  </mergeCells>
  <pageMargins left="0.53" right="0.39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FORMAT-I</vt:lpstr>
      <vt:lpstr>FORMAT-II</vt:lpstr>
      <vt:lpstr>FORMAT-III</vt:lpstr>
      <vt:lpstr>FORMAT IV</vt:lpstr>
      <vt:lpstr>FORMAT-V</vt:lpstr>
      <vt:lpstr>Annnexure 6</vt:lpstr>
      <vt:lpstr>ANNEX-6.1</vt:lpstr>
      <vt:lpstr>ANNEX-6.2</vt:lpstr>
      <vt:lpstr>ANNEX-6.3</vt:lpstr>
      <vt:lpstr>ANNEX-6.4</vt:lpstr>
      <vt:lpstr>'FORMAT-I'!Print_Area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PWD</dc:creator>
  <cp:lastModifiedBy>Admin</cp:lastModifiedBy>
  <cp:lastPrinted>2015-10-01T10:05:46Z</cp:lastPrinted>
  <dcterms:created xsi:type="dcterms:W3CDTF">2015-09-24T07:22:33Z</dcterms:created>
  <dcterms:modified xsi:type="dcterms:W3CDTF">2015-10-01T10:06:27Z</dcterms:modified>
</cp:coreProperties>
</file>